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SUMA" sheetId="1" r:id="rId1"/>
    <sheet name="NOV." sheetId="2" r:id="rId2"/>
    <sheet name="DIC." sheetId="3" r:id="rId3"/>
    <sheet name="ENERO" sheetId="4" r:id="rId4"/>
    <sheet name="FEB." sheetId="5" r:id="rId5"/>
    <sheet name="CAJA-Q9159.95-APS#257" sheetId="6" r:id="rId6"/>
    <sheet name="CAJA-Q2000-#340" sheetId="7" r:id="rId7"/>
    <sheet name="CAJA-Q6824" sheetId="8" r:id="rId8"/>
    <sheet name="CAJA-Q2,000-#310" sheetId="9" r:id="rId9"/>
    <sheet name="CAJA-DIEGO-Q3000-BR#336" sheetId="10" r:id="rId10"/>
    <sheet name="CAJA-BR" sheetId="11" r:id="rId11"/>
    <sheet name="HOJA#11" sheetId="12" r:id="rId12"/>
    <sheet name="HOJA#12" sheetId="13" r:id="rId13"/>
  </sheets>
  <definedNames/>
  <calcPr fullCalcOnLoad="1"/>
</workbook>
</file>

<file path=xl/sharedStrings.xml><?xml version="1.0" encoding="utf-8"?>
<sst xmlns="http://schemas.openxmlformats.org/spreadsheetml/2006/main" count="667" uniqueCount="175">
  <si>
    <t>MES</t>
  </si>
  <si>
    <t>PRESUP</t>
  </si>
  <si>
    <t>GASTOS</t>
  </si>
  <si>
    <t>FACTURA</t>
  </si>
  <si>
    <t>CHEQUE</t>
  </si>
  <si>
    <t>MATERIALES</t>
  </si>
  <si>
    <t>SALARIOS</t>
  </si>
  <si>
    <t>OFICINA</t>
  </si>
  <si>
    <t>COMUNI</t>
  </si>
  <si>
    <t>FLETE</t>
  </si>
  <si>
    <t>TRANSP</t>
  </si>
  <si>
    <t>HOTEL</t>
  </si>
  <si>
    <t>COMIDA</t>
  </si>
  <si>
    <t>GASTO</t>
  </si>
  <si>
    <t xml:space="preserve"> </t>
  </si>
  <si>
    <t>SALDO DEL MES</t>
  </si>
  <si>
    <t>AGUA PARA LA SALUD</t>
  </si>
  <si>
    <t>HOJA #1</t>
  </si>
  <si>
    <t>LUZ</t>
  </si>
  <si>
    <t>ALQ</t>
  </si>
  <si>
    <t>HOJA#1</t>
  </si>
  <si>
    <t>HOJA#2</t>
  </si>
  <si>
    <t>HOJA#3</t>
  </si>
  <si>
    <t>HOJA#4</t>
  </si>
  <si>
    <t>HOJA#5</t>
  </si>
  <si>
    <t>HOJA#6</t>
  </si>
  <si>
    <t>HOJA#7</t>
  </si>
  <si>
    <t>HOJA#8</t>
  </si>
  <si>
    <t>HOJA#9</t>
  </si>
  <si>
    <t>HOJA#10</t>
  </si>
  <si>
    <t>ANO</t>
  </si>
  <si>
    <t>TOTAL</t>
  </si>
  <si>
    <t>MATERIAL</t>
  </si>
  <si>
    <t>HOJA #2</t>
  </si>
  <si>
    <t>#3</t>
  </si>
  <si>
    <t>HOJA #4</t>
  </si>
  <si>
    <t>HOJA #6</t>
  </si>
  <si>
    <t xml:space="preserve">HOJA </t>
  </si>
  <si>
    <t>#7</t>
  </si>
  <si>
    <t>#9</t>
  </si>
  <si>
    <t>#10</t>
  </si>
  <si>
    <t>#8</t>
  </si>
  <si>
    <t>#5</t>
  </si>
  <si>
    <t>COMUNICATIONS</t>
  </si>
  <si>
    <t>TOTALS-Q</t>
  </si>
  <si>
    <t>$</t>
  </si>
  <si>
    <t>PERCENT</t>
  </si>
  <si>
    <t>MATERIALS</t>
  </si>
  <si>
    <t>TRANSPORTATION</t>
  </si>
  <si>
    <t>SALARIES</t>
  </si>
  <si>
    <t>OFFICE</t>
  </si>
  <si>
    <t>FREIGHT</t>
  </si>
  <si>
    <t>VILLAGE LABOR</t>
  </si>
  <si>
    <t>MEDICAL</t>
  </si>
  <si>
    <t>ADMINISTRACION</t>
  </si>
  <si>
    <t>BALANCE</t>
  </si>
  <si>
    <t>DONACION</t>
  </si>
  <si>
    <t>ADMIN.</t>
  </si>
  <si>
    <t>MEDICINA</t>
  </si>
  <si>
    <t>JORNALES</t>
  </si>
  <si>
    <t>PROG.</t>
  </si>
  <si>
    <t>SALUD</t>
  </si>
  <si>
    <t>COMUNI.</t>
  </si>
  <si>
    <t>OTRO</t>
  </si>
  <si>
    <t>DOCTOR</t>
  </si>
  <si>
    <t>VOLUNT.</t>
  </si>
  <si>
    <t>AÑ0</t>
  </si>
  <si>
    <t>AÑO</t>
  </si>
  <si>
    <t>ALQUILER ENERO</t>
  </si>
  <si>
    <t>Q</t>
  </si>
  <si>
    <t>DEPOSITS</t>
  </si>
  <si>
    <t>PREVIOUS MONTH</t>
  </si>
  <si>
    <t>AGUA</t>
  </si>
  <si>
    <t>HOJA#11</t>
  </si>
  <si>
    <t>HOJA#12</t>
  </si>
  <si>
    <t>HOTEL-FOOD</t>
  </si>
  <si>
    <t>CHLORINE</t>
  </si>
  <si>
    <t>CHLORO</t>
  </si>
  <si>
    <t>HEALTH--CHLORINE</t>
  </si>
  <si>
    <t>#12</t>
  </si>
  <si>
    <t>#11</t>
  </si>
  <si>
    <t>TO DATE</t>
  </si>
  <si>
    <t>SPENT</t>
  </si>
  <si>
    <t>JAN</t>
  </si>
  <si>
    <t xml:space="preserve">DEPOSIT </t>
  </si>
  <si>
    <t>KALAMPATZOM</t>
  </si>
  <si>
    <t>GERFOR</t>
  </si>
  <si>
    <t>BR#304</t>
  </si>
  <si>
    <t>BR#310</t>
  </si>
  <si>
    <t>CLEMENTE RAYMUNDO</t>
  </si>
  <si>
    <t>BR#311</t>
  </si>
  <si>
    <t>ANDRES RAYMUNDO  KUMOOL</t>
  </si>
  <si>
    <t>BR#313</t>
  </si>
  <si>
    <t>PEDRO DE PAZ</t>
  </si>
  <si>
    <t>BR#327</t>
  </si>
  <si>
    <t>JUAN JOSE CAVINAL</t>
  </si>
  <si>
    <t>BR#318</t>
  </si>
  <si>
    <t>NICOLAS BERNAL</t>
  </si>
  <si>
    <t>BR#319</t>
  </si>
  <si>
    <t>DIEGO RAMIREZ</t>
  </si>
  <si>
    <t>BR#315</t>
  </si>
  <si>
    <t>BR#320</t>
  </si>
  <si>
    <t>ANTONIO CAVINAL</t>
  </si>
  <si>
    <t>BR#324</t>
  </si>
  <si>
    <t>BR#328</t>
  </si>
  <si>
    <t>BR#326</t>
  </si>
  <si>
    <t>BR#322</t>
  </si>
  <si>
    <t>BR#330</t>
  </si>
  <si>
    <t>BR#285</t>
  </si>
  <si>
    <t>DEC</t>
  </si>
  <si>
    <t>NOV</t>
  </si>
  <si>
    <t>APS#238</t>
  </si>
  <si>
    <t>APS#249</t>
  </si>
  <si>
    <t>APS#240</t>
  </si>
  <si>
    <t>APS#243</t>
  </si>
  <si>
    <t>APS#244</t>
  </si>
  <si>
    <t>XICAY</t>
  </si>
  <si>
    <t>APS#246</t>
  </si>
  <si>
    <t>APS#242</t>
  </si>
  <si>
    <t>APS#245</t>
  </si>
  <si>
    <t>JAN.</t>
  </si>
  <si>
    <t>BR#336</t>
  </si>
  <si>
    <t>BR#340</t>
  </si>
  <si>
    <t>APS#255</t>
  </si>
  <si>
    <t>PEDRO DE PAZ-ENERO</t>
  </si>
  <si>
    <t>JUAN JOSE</t>
  </si>
  <si>
    <t>APS#257</t>
  </si>
  <si>
    <t>CAJA CHICA --Q6824</t>
  </si>
  <si>
    <t>CAJA CHICA--Q2000</t>
  </si>
  <si>
    <t>CAJA--Q9159.95</t>
  </si>
  <si>
    <t>UNION FENOSA</t>
  </si>
  <si>
    <t>DNI PRODUCTOS</t>
  </si>
  <si>
    <t>ACUARIO</t>
  </si>
  <si>
    <t>MENINIS</t>
  </si>
  <si>
    <t>TELGUA</t>
  </si>
  <si>
    <t>EL TRIANGULO</t>
  </si>
  <si>
    <t>SINAI</t>
  </si>
  <si>
    <t>VIATICOS ANBANILES</t>
  </si>
  <si>
    <t>COM. SHALOM</t>
  </si>
  <si>
    <t>KARLITA</t>
  </si>
  <si>
    <t>EBEN EZER</t>
  </si>
  <si>
    <t>EL CAMPESINO</t>
  </si>
  <si>
    <t>ERICK</t>
  </si>
  <si>
    <t>CONEXION</t>
  </si>
  <si>
    <t>CANIZ</t>
  </si>
  <si>
    <t>EL MASTIL</t>
  </si>
  <si>
    <t>REGEPLAST</t>
  </si>
  <si>
    <t>HIDROTECHNIA</t>
  </si>
  <si>
    <t>BAPS#012</t>
  </si>
  <si>
    <t>BAPS#017</t>
  </si>
  <si>
    <t>BAPS#014</t>
  </si>
  <si>
    <t>CAJA- LYNN BR#310-Q2000</t>
  </si>
  <si>
    <t>CAJA CHICA  DIEGO--Q3000</t>
  </si>
  <si>
    <t>KUMOOL</t>
  </si>
  <si>
    <t>SYSTEM IC</t>
  </si>
  <si>
    <t>VIATICOS ALBANILES</t>
  </si>
  <si>
    <t>GEMINIS</t>
  </si>
  <si>
    <t>EL CAMPESION</t>
  </si>
  <si>
    <t>EL TGRIANGULO GAS</t>
  </si>
  <si>
    <t>LIBRERIA CASTILLO</t>
  </si>
  <si>
    <t>GRAINGER</t>
  </si>
  <si>
    <t>SIDASA- CHLORO</t>
  </si>
  <si>
    <t>BAPS#24</t>
  </si>
  <si>
    <t>BAPS#28</t>
  </si>
  <si>
    <t>BAPS#35</t>
  </si>
  <si>
    <t>BAPS#37</t>
  </si>
  <si>
    <t>DIEGO PEREZ RAYMUNDO-TREES</t>
  </si>
  <si>
    <t>BAPS#44</t>
  </si>
  <si>
    <t>CAJA - FEB</t>
  </si>
  <si>
    <t>BR#334</t>
  </si>
  <si>
    <t>LA MARIPOSA</t>
  </si>
  <si>
    <t>MISCELANEA XHUN</t>
  </si>
  <si>
    <t>CONECCION</t>
  </si>
  <si>
    <t>FENOSA</t>
  </si>
  <si>
    <t>DEPOSITS TO CONSTRUCTION ACCOUNT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</si>
</sst>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0.00;[Red]0.00"/>
    <numFmt numFmtId="171" formatCode="&quot;$&quot;#,##0.00;[Red]&quot;$&quot;#,##0.00"/>
    <numFmt numFmtId="172" formatCode="0.00_);\(0.00\)"/>
  </numFmts>
  <fonts count="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color indexed="5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2" borderId="4" xfId="0" applyFont="1" applyFill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0" fillId="3" borderId="4" xfId="0" applyFill="1" applyBorder="1" applyAlignment="1">
      <alignment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1" fillId="0" borderId="1" xfId="0" applyNumberFormat="1" applyFont="1" applyBorder="1" applyAlignment="1">
      <alignment/>
    </xf>
    <xf numFmtId="0" fontId="2" fillId="4" borderId="3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0" fillId="5" borderId="11" xfId="0" applyFill="1" applyBorder="1" applyAlignment="1">
      <alignment/>
    </xf>
    <xf numFmtId="172" fontId="2" fillId="5" borderId="1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3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4" fontId="3" fillId="5" borderId="13" xfId="0" applyNumberFormat="1" applyFont="1" applyFill="1" applyBorder="1" applyAlignment="1">
      <alignment/>
    </xf>
    <xf numFmtId="172" fontId="3" fillId="5" borderId="8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72" fontId="3" fillId="5" borderId="12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4" fontId="3" fillId="5" borderId="1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3" fillId="5" borderId="1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11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5" borderId="17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172" fontId="3" fillId="5" borderId="12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3" fillId="5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5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172" fontId="6" fillId="0" borderId="2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/>
    </xf>
    <xf numFmtId="172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5" fillId="0" borderId="5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4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4" fontId="3" fillId="5" borderId="17" xfId="0" applyNumberFormat="1" applyFont="1" applyFill="1" applyBorder="1" applyAlignment="1">
      <alignment/>
    </xf>
    <xf numFmtId="0" fontId="3" fillId="5" borderId="32" xfId="0" applyFont="1" applyFill="1" applyBorder="1" applyAlignment="1">
      <alignment horizontal="center"/>
    </xf>
    <xf numFmtId="172" fontId="3" fillId="5" borderId="1" xfId="0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172" fontId="3" fillId="5" borderId="1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2" fontId="7" fillId="0" borderId="43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75" zoomScaleNormal="75" workbookViewId="0" topLeftCell="A1">
      <selection activeCell="E27" sqref="E27"/>
    </sheetView>
  </sheetViews>
  <sheetFormatPr defaultColWidth="9.140625" defaultRowHeight="12.75"/>
  <cols>
    <col min="3" max="3" width="28.421875" style="0" bestFit="1" customWidth="1"/>
    <col min="4" max="4" width="15.7109375" style="0" bestFit="1" customWidth="1"/>
    <col min="5" max="5" width="15.28125" style="35" customWidth="1"/>
    <col min="6" max="6" width="14.57421875" style="0" bestFit="1" customWidth="1"/>
    <col min="7" max="7" width="9.28125" style="0" bestFit="1" customWidth="1"/>
    <col min="8" max="8" width="10.57421875" style="0" bestFit="1" customWidth="1"/>
    <col min="9" max="11" width="9.28125" style="0" bestFit="1" customWidth="1"/>
    <col min="12" max="12" width="12.421875" style="0" bestFit="1" customWidth="1"/>
    <col min="13" max="13" width="9.28125" style="0" bestFit="1" customWidth="1"/>
    <col min="14" max="14" width="14.140625" style="0" bestFit="1" customWidth="1"/>
    <col min="15" max="16" width="10.57421875" style="0" bestFit="1" customWidth="1"/>
    <col min="17" max="17" width="9.28125" style="0" bestFit="1" customWidth="1"/>
    <col min="18" max="18" width="15.7109375" style="0" bestFit="1" customWidth="1"/>
  </cols>
  <sheetData>
    <row r="1" spans="1:17" ht="20.25">
      <c r="A1" s="111" t="s">
        <v>16</v>
      </c>
      <c r="B1" s="41"/>
      <c r="C1" s="2"/>
      <c r="D1" s="42" t="s">
        <v>85</v>
      </c>
      <c r="E1" s="42"/>
      <c r="F1" s="42"/>
      <c r="G1" s="42" t="s">
        <v>30</v>
      </c>
      <c r="H1" s="42">
        <v>2008</v>
      </c>
      <c r="J1" s="1"/>
      <c r="K1" s="1"/>
      <c r="L1" s="1"/>
      <c r="M1" s="28" t="s">
        <v>64</v>
      </c>
      <c r="N1" s="28" t="s">
        <v>65</v>
      </c>
      <c r="O1" s="28" t="s">
        <v>76</v>
      </c>
      <c r="P1" s="28" t="s">
        <v>60</v>
      </c>
      <c r="Q1" s="28" t="s">
        <v>62</v>
      </c>
    </row>
    <row r="2" spans="1:19" ht="18">
      <c r="A2" s="40"/>
      <c r="B2" s="40"/>
      <c r="C2" s="28" t="s">
        <v>32</v>
      </c>
      <c r="D2" s="28" t="s">
        <v>6</v>
      </c>
      <c r="E2" s="38" t="s">
        <v>7</v>
      </c>
      <c r="F2" s="28" t="s">
        <v>62</v>
      </c>
      <c r="G2" s="28" t="s">
        <v>9</v>
      </c>
      <c r="H2" s="28" t="s">
        <v>10</v>
      </c>
      <c r="I2" s="28" t="s">
        <v>11</v>
      </c>
      <c r="J2" s="28" t="s">
        <v>18</v>
      </c>
      <c r="K2" s="28" t="s">
        <v>19</v>
      </c>
      <c r="L2" s="28" t="s">
        <v>57</v>
      </c>
      <c r="M2" s="28" t="s">
        <v>58</v>
      </c>
      <c r="N2" s="28" t="s">
        <v>12</v>
      </c>
      <c r="O2" s="28" t="s">
        <v>63</v>
      </c>
      <c r="P2" s="28" t="s">
        <v>61</v>
      </c>
      <c r="Q2" s="28" t="s">
        <v>59</v>
      </c>
      <c r="R2" s="28"/>
      <c r="S2" s="28"/>
    </row>
    <row r="3" spans="1:21" ht="12.75">
      <c r="A3" s="107" t="s">
        <v>20</v>
      </c>
      <c r="B3" s="107"/>
      <c r="C3" s="108">
        <f>'NOV.'!$D$30</f>
        <v>32083.48</v>
      </c>
      <c r="D3" s="108">
        <f>'NOV.'!$E$30</f>
        <v>6414.39</v>
      </c>
      <c r="E3" s="108">
        <f>'NOV.'!$F$30</f>
        <v>0</v>
      </c>
      <c r="F3" s="108">
        <f>'NOV.'!$G$30</f>
        <v>0</v>
      </c>
      <c r="G3" s="108">
        <f>'NOV.'!$H$30</f>
        <v>0</v>
      </c>
      <c r="H3" s="108">
        <f>'NOV.'!$I$30</f>
        <v>0</v>
      </c>
      <c r="I3" s="108">
        <f>'NOV.'!$J$30</f>
        <v>0</v>
      </c>
      <c r="J3" s="108">
        <f>'NOV.'!$K$30</f>
        <v>0</v>
      </c>
      <c r="K3" s="108">
        <f>'NOV.'!$L$30</f>
        <v>0</v>
      </c>
      <c r="L3" s="108">
        <f>'NOV.'!$M$30</f>
        <v>0</v>
      </c>
      <c r="M3" s="108">
        <f>'NOV.'!$N$30</f>
        <v>0</v>
      </c>
      <c r="N3" s="108">
        <f>'NOV.'!$O$30</f>
        <v>0</v>
      </c>
      <c r="O3" s="108">
        <f>'NOV.'!$P$30</f>
        <v>0</v>
      </c>
      <c r="P3" s="108">
        <f>'NOV.'!$Q$30</f>
        <v>0</v>
      </c>
      <c r="Q3" s="108">
        <f>'NOV.'!$R$30</f>
        <v>0</v>
      </c>
      <c r="R3" s="108"/>
      <c r="S3" s="23"/>
      <c r="T3" s="23"/>
      <c r="U3" s="23"/>
    </row>
    <row r="4" spans="1:21" ht="12.75">
      <c r="A4" s="107" t="s">
        <v>21</v>
      </c>
      <c r="B4" s="107"/>
      <c r="C4" s="108">
        <f>'DIC.'!$D$30</f>
        <v>0</v>
      </c>
      <c r="D4" s="108">
        <f>'DIC.'!$E$30</f>
        <v>14477.62</v>
      </c>
      <c r="E4" s="108">
        <f>'DIC.'!$F$30</f>
        <v>0</v>
      </c>
      <c r="F4" s="108">
        <f>'DIC.'!$G$30</f>
        <v>0</v>
      </c>
      <c r="G4" s="108">
        <f>'DIC.'!$H$30</f>
        <v>0</v>
      </c>
      <c r="H4" s="108">
        <f>'DIC.'!$I$30</f>
        <v>0</v>
      </c>
      <c r="I4" s="108">
        <f>'DIC.'!$J$30</f>
        <v>0</v>
      </c>
      <c r="J4" s="108">
        <f>'DIC.'!$K$30</f>
        <v>0</v>
      </c>
      <c r="K4" s="108">
        <f>'DIC.'!$L$30</f>
        <v>0</v>
      </c>
      <c r="L4" s="108">
        <f>'DIC.'!$M$30</f>
        <v>0</v>
      </c>
      <c r="M4" s="108">
        <f>'DIC.'!$N$30</f>
        <v>0</v>
      </c>
      <c r="N4" s="108">
        <f>'DIC.'!$O$30</f>
        <v>0</v>
      </c>
      <c r="O4" s="108">
        <f>'DIC.'!$P$30</f>
        <v>0</v>
      </c>
      <c r="P4" s="108">
        <f>'DIC.'!$Q$30</f>
        <v>3600</v>
      </c>
      <c r="Q4" s="108">
        <f>'DIC.'!$R$30</f>
        <v>0</v>
      </c>
      <c r="R4" s="108"/>
      <c r="S4" s="23"/>
      <c r="T4" s="23"/>
      <c r="U4" s="23"/>
    </row>
    <row r="5" spans="1:21" ht="12.75">
      <c r="A5" s="107" t="s">
        <v>22</v>
      </c>
      <c r="B5" s="107"/>
      <c r="C5" s="108">
        <f>ENERO!$D$30</f>
        <v>0</v>
      </c>
      <c r="D5" s="108">
        <f>ENERO!$E$30</f>
        <v>3075.34</v>
      </c>
      <c r="E5" s="108">
        <f>ENERO!$F$30</f>
        <v>0</v>
      </c>
      <c r="F5" s="108">
        <f>ENERO!$G$30</f>
        <v>0</v>
      </c>
      <c r="G5" s="108">
        <f>ENERO!$H$30</f>
        <v>0</v>
      </c>
      <c r="H5" s="108">
        <f>ENERO!$I$30</f>
        <v>0</v>
      </c>
      <c r="I5" s="108">
        <f>ENERO!$J$30</f>
        <v>0</v>
      </c>
      <c r="J5" s="108">
        <f>ENERO!$K$30</f>
        <v>0</v>
      </c>
      <c r="K5" s="108">
        <f>ENERO!$L$30</f>
        <v>0</v>
      </c>
      <c r="L5" s="108">
        <f>ENERO!$M$30</f>
        <v>0</v>
      </c>
      <c r="M5" s="108">
        <f>ENERO!$N$30</f>
        <v>0</v>
      </c>
      <c r="N5" s="108">
        <f>ENERO!$O$30</f>
        <v>0</v>
      </c>
      <c r="O5" s="108">
        <f>ENERO!$P$30</f>
        <v>0</v>
      </c>
      <c r="P5" s="108">
        <f>ENERO!$Q$30</f>
        <v>0</v>
      </c>
      <c r="Q5" s="108">
        <f>ENERO!$R$30</f>
        <v>0</v>
      </c>
      <c r="R5" s="108"/>
      <c r="S5" s="23"/>
      <c r="T5" s="23"/>
      <c r="U5" s="23"/>
    </row>
    <row r="6" spans="1:21" ht="12.75">
      <c r="A6" s="107" t="s">
        <v>23</v>
      </c>
      <c r="B6" s="107"/>
      <c r="C6" s="108">
        <f>'CAJA-Q9159.95-APS#257'!$D$30</f>
        <v>8950.06</v>
      </c>
      <c r="D6" s="108">
        <f>'CAJA-Q9159.95-APS#257'!$E$30</f>
        <v>0</v>
      </c>
      <c r="E6" s="108">
        <f>'CAJA-Q9159.95-APS#257'!$F$30</f>
        <v>43</v>
      </c>
      <c r="F6" s="108">
        <f>'CAJA-Q9159.95-APS#257'!$G$30</f>
        <v>55</v>
      </c>
      <c r="G6" s="108">
        <f>'CAJA-Q9159.95-APS#257'!$H$30</f>
        <v>0</v>
      </c>
      <c r="H6" s="108">
        <f>'CAJA-Q9159.95-APS#257'!$I$30</f>
        <v>110</v>
      </c>
      <c r="I6" s="108">
        <f>'CAJA-Q9159.95-APS#257'!$J$30</f>
        <v>0</v>
      </c>
      <c r="J6" s="108">
        <f>'CAJA-Q9159.95-APS#257'!$K$30</f>
        <v>0</v>
      </c>
      <c r="K6" s="108">
        <f>'CAJA-Q9159.95-APS#257'!$L$30</f>
        <v>0</v>
      </c>
      <c r="L6" s="108">
        <f>'CAJA-Q9159.95-APS#257'!$M$30</f>
        <v>0</v>
      </c>
      <c r="M6" s="108">
        <f>'CAJA-Q9159.95-APS#257'!$N$30</f>
        <v>0</v>
      </c>
      <c r="N6" s="108">
        <f>'CAJA-Q9159.95-APS#257'!$O$30</f>
        <v>0</v>
      </c>
      <c r="O6" s="108">
        <f>'CAJA-Q9159.95-APS#257'!$P$30</f>
        <v>0</v>
      </c>
      <c r="P6" s="108">
        <f>'CAJA-Q9159.95-APS#257'!$Q$30</f>
        <v>0</v>
      </c>
      <c r="Q6" s="108">
        <f>'CAJA-Q9159.95-APS#257'!$R$30</f>
        <v>0</v>
      </c>
      <c r="R6" s="108"/>
      <c r="S6" s="23"/>
      <c r="T6" s="23"/>
      <c r="U6" s="23"/>
    </row>
    <row r="7" spans="1:21" ht="12.75">
      <c r="A7" s="107" t="s">
        <v>24</v>
      </c>
      <c r="B7" s="107"/>
      <c r="C7" s="108">
        <f>'CAJA-Q2000-#340'!$D$30</f>
        <v>507</v>
      </c>
      <c r="D7" s="108">
        <f>'CAJA-Q2000-#340'!$E$30</f>
        <v>0</v>
      </c>
      <c r="E7" s="108">
        <f>'CAJA-Q2000-#340'!$F$30</f>
        <v>367.5</v>
      </c>
      <c r="F7" s="108">
        <f>'CAJA-Q2000-#340'!$G$30</f>
        <v>503</v>
      </c>
      <c r="G7" s="108">
        <f>'CAJA-Q2000-#340'!$H$30</f>
        <v>0</v>
      </c>
      <c r="H7" s="108">
        <f>'CAJA-Q2000-#340'!$I$30</f>
        <v>0</v>
      </c>
      <c r="I7" s="108">
        <f>'CAJA-Q2000-#340'!$J$30</f>
        <v>0</v>
      </c>
      <c r="J7" s="108">
        <f>'CAJA-Q2000-#340'!$K$30</f>
        <v>336</v>
      </c>
      <c r="K7" s="108">
        <f>'CAJA-Q2000-#340'!$L$30</f>
        <v>0</v>
      </c>
      <c r="L7" s="108">
        <f>'CAJA-Q2000-#340'!$M$30</f>
        <v>0</v>
      </c>
      <c r="M7" s="108">
        <f>'CAJA-Q2000-#340'!$N$30</f>
        <v>0</v>
      </c>
      <c r="N7" s="108">
        <f>'CAJA-Q2000-#340'!$O$30</f>
        <v>300</v>
      </c>
      <c r="O7" s="108">
        <f>'CAJA-Q2000-#340'!$P$30</f>
        <v>0</v>
      </c>
      <c r="P7" s="108">
        <f>'CAJA-Q2000-#340'!$Q$30</f>
        <v>0</v>
      </c>
      <c r="Q7" s="108">
        <f>'CAJA-Q2000-#340'!$R$30</f>
        <v>0</v>
      </c>
      <c r="R7" s="108"/>
      <c r="S7" s="23"/>
      <c r="T7" s="23"/>
      <c r="U7" s="23"/>
    </row>
    <row r="8" spans="1:21" ht="12.75">
      <c r="A8" s="107" t="s">
        <v>25</v>
      </c>
      <c r="B8" s="107"/>
      <c r="C8" s="108">
        <f>'CAJA-Q6824'!$D$30</f>
        <v>0</v>
      </c>
      <c r="D8" s="108">
        <f>'CAJA-Q6824'!$E$30</f>
        <v>0</v>
      </c>
      <c r="E8" s="108">
        <f>'CAJA-Q6824'!$F$30</f>
        <v>0</v>
      </c>
      <c r="F8" s="108">
        <f>'CAJA-Q6824'!$G$30</f>
        <v>1601.45</v>
      </c>
      <c r="G8" s="108">
        <f>'CAJA-Q6824'!$H$30</f>
        <v>0</v>
      </c>
      <c r="H8" s="108">
        <f>'CAJA-Q6824'!$I$30</f>
        <v>1702</v>
      </c>
      <c r="I8" s="108">
        <f>'CAJA-Q6824'!$J$30</f>
        <v>0</v>
      </c>
      <c r="J8" s="108">
        <f>'CAJA-Q6824'!$K$30</f>
        <v>72</v>
      </c>
      <c r="K8" s="108">
        <f>'CAJA-Q6824'!$L$30</f>
        <v>0</v>
      </c>
      <c r="L8" s="108">
        <f>'CAJA-Q6824'!$M$30</f>
        <v>0</v>
      </c>
      <c r="M8" s="108">
        <f>'CAJA-Q6824'!$N$30</f>
        <v>0</v>
      </c>
      <c r="N8" s="108">
        <f>'CAJA-Q6824'!$O$30</f>
        <v>1125</v>
      </c>
      <c r="O8" s="108">
        <f>'CAJA-Q6824'!$P$30</f>
        <v>0</v>
      </c>
      <c r="P8" s="108">
        <f>'CAJA-Q6824'!$Q$30</f>
        <v>0</v>
      </c>
      <c r="Q8" s="108">
        <f>'CAJA-Q6824'!$R$30</f>
        <v>0</v>
      </c>
      <c r="R8" s="108"/>
      <c r="S8" s="23"/>
      <c r="T8" s="23"/>
      <c r="U8" s="23"/>
    </row>
    <row r="9" spans="1:21" ht="12.75">
      <c r="A9" s="107" t="s">
        <v>26</v>
      </c>
      <c r="B9" s="107"/>
      <c r="C9" s="108">
        <f>'CAJA-Q2,000-#310'!$D$30</f>
        <v>1070</v>
      </c>
      <c r="D9" s="108">
        <f>'CAJA-Q2,000-#310'!$E$30</f>
        <v>0</v>
      </c>
      <c r="E9" s="108">
        <f>'CAJA-Q2,000-#310'!$F$30</f>
        <v>185</v>
      </c>
      <c r="F9" s="108">
        <f>'CAJA-Q2,000-#310'!$G$30</f>
        <v>0</v>
      </c>
      <c r="G9" s="108">
        <f>'CAJA-Q2,000-#310'!$H$30</f>
        <v>0</v>
      </c>
      <c r="H9" s="108">
        <f>'CAJA-Q2,000-#310'!$I$30</f>
        <v>0</v>
      </c>
      <c r="I9" s="108">
        <f>'CAJA-Q2,000-#310'!$J$30</f>
        <v>0</v>
      </c>
      <c r="J9" s="108">
        <f>'CAJA-Q2,000-#310'!$K$30</f>
        <v>0</v>
      </c>
      <c r="K9" s="108">
        <f>'CAJA-Q2,000-#310'!$L$30</f>
        <v>0</v>
      </c>
      <c r="L9" s="108">
        <f>'CAJA-Q2,000-#310'!$M$30</f>
        <v>0</v>
      </c>
      <c r="M9" s="108">
        <f>'CAJA-Q2,000-#310'!$N$30</f>
        <v>0</v>
      </c>
      <c r="N9" s="108">
        <f>'CAJA-Q2,000-#310'!$O$30</f>
        <v>750</v>
      </c>
      <c r="O9" s="108">
        <f>'CAJA-Q2,000-#310'!$P$30</f>
        <v>0</v>
      </c>
      <c r="P9" s="108">
        <f>'CAJA-Q2,000-#310'!$Q$30</f>
        <v>0</v>
      </c>
      <c r="Q9" s="108">
        <f>'CAJA-Q2,000-#310'!$R$30</f>
        <v>0</v>
      </c>
      <c r="R9" s="108"/>
      <c r="S9" s="23"/>
      <c r="T9" s="23"/>
      <c r="U9" s="23"/>
    </row>
    <row r="10" spans="1:21" ht="12.75">
      <c r="A10" s="107" t="s">
        <v>27</v>
      </c>
      <c r="B10" s="107"/>
      <c r="C10" s="108">
        <f>'CAJA-DIEGO-Q3000-BR#336'!$D$30</f>
        <v>976</v>
      </c>
      <c r="D10" s="108">
        <f>'CAJA-DIEGO-Q3000-BR#336'!$E$30</f>
        <v>0</v>
      </c>
      <c r="E10" s="108">
        <f>'CAJA-DIEGO-Q3000-BR#336'!$F$30</f>
        <v>0</v>
      </c>
      <c r="F10" s="108">
        <f>'CAJA-DIEGO-Q3000-BR#336'!$G$30</f>
        <v>0</v>
      </c>
      <c r="G10" s="108">
        <f>'CAJA-DIEGO-Q3000-BR#336'!$H$30</f>
        <v>0</v>
      </c>
      <c r="H10" s="108">
        <f>'CAJA-DIEGO-Q3000-BR#336'!$I$30</f>
        <v>2029</v>
      </c>
      <c r="I10" s="108">
        <f>'CAJA-DIEGO-Q3000-BR#336'!$J$30</f>
        <v>0</v>
      </c>
      <c r="J10" s="108">
        <f>'CAJA-DIEGO-Q3000-BR#336'!$K$30</f>
        <v>0</v>
      </c>
      <c r="K10" s="108">
        <f>'CAJA-DIEGO-Q3000-BR#336'!$L$30</f>
        <v>0</v>
      </c>
      <c r="L10" s="108">
        <f>'CAJA-DIEGO-Q3000-BR#336'!$M$30</f>
        <v>0</v>
      </c>
      <c r="M10" s="108">
        <f>'CAJA-DIEGO-Q3000-BR#336'!$N$30</f>
        <v>0</v>
      </c>
      <c r="N10" s="108">
        <f>'CAJA-DIEGO-Q3000-BR#336'!$O$30</f>
        <v>0</v>
      </c>
      <c r="O10" s="108">
        <f>'CAJA-DIEGO-Q3000-BR#336'!$P$30</f>
        <v>0</v>
      </c>
      <c r="P10" s="108">
        <f>'CAJA-DIEGO-Q3000-BR#336'!$Q$30</f>
        <v>0</v>
      </c>
      <c r="Q10" s="108">
        <f>'CAJA-DIEGO-Q3000-BR#336'!$R$30</f>
        <v>0</v>
      </c>
      <c r="R10" s="108"/>
      <c r="S10" s="23"/>
      <c r="T10" s="23"/>
      <c r="U10" s="23"/>
    </row>
    <row r="11" spans="1:21" ht="12.75">
      <c r="A11" s="107" t="s">
        <v>28</v>
      </c>
      <c r="B11" s="107"/>
      <c r="C11" s="108">
        <f>'FEB.'!$D$30</f>
        <v>4528</v>
      </c>
      <c r="D11" s="108">
        <f>'FEB.'!$E$30</f>
        <v>4647.92</v>
      </c>
      <c r="E11" s="108">
        <f>'FEB.'!$F$30</f>
        <v>373.4</v>
      </c>
      <c r="F11" s="108">
        <f>'FEB.'!$G$30</f>
        <v>600</v>
      </c>
      <c r="G11" s="108">
        <f>G20</f>
        <v>0</v>
      </c>
      <c r="H11" s="108">
        <f>'FEB.'!$I$30</f>
        <v>400</v>
      </c>
      <c r="I11" s="108">
        <f>'FEB.'!$J$30</f>
        <v>0</v>
      </c>
      <c r="J11" s="108">
        <f>'FEB.'!$K$30</f>
        <v>45</v>
      </c>
      <c r="K11" s="108">
        <f>'FEB.'!$L$30</f>
        <v>0</v>
      </c>
      <c r="L11" s="108">
        <f>'FEB.'!$M$30</f>
        <v>0</v>
      </c>
      <c r="M11" s="108">
        <f>'FEB.'!$N$30</f>
        <v>0</v>
      </c>
      <c r="N11" s="108">
        <f>'FEB.'!$O$30</f>
        <v>0</v>
      </c>
      <c r="O11" s="108">
        <f>'FEB.'!$P$30</f>
        <v>3232</v>
      </c>
      <c r="P11" s="108">
        <f>'FEB.'!$Q$30</f>
        <v>0</v>
      </c>
      <c r="Q11" s="108">
        <f>'FEB.'!$R$30</f>
        <v>0</v>
      </c>
      <c r="R11" s="108"/>
      <c r="S11" s="23"/>
      <c r="T11" s="23"/>
      <c r="U11" s="23"/>
    </row>
    <row r="12" spans="1:21" ht="12.75">
      <c r="A12" s="107" t="s">
        <v>29</v>
      </c>
      <c r="B12" s="107"/>
      <c r="C12" s="108">
        <f>'CAJA-BR'!$D$30</f>
        <v>0</v>
      </c>
      <c r="D12" s="108">
        <f>'CAJA-BR'!$E$30</f>
        <v>0</v>
      </c>
      <c r="E12" s="108">
        <f>'CAJA-BR'!F$30</f>
        <v>0</v>
      </c>
      <c r="F12" s="108">
        <f>'CAJA-BR'!$G$30</f>
        <v>0</v>
      </c>
      <c r="G12" s="108">
        <f>'CAJA-BR'!$H$30</f>
        <v>0</v>
      </c>
      <c r="H12" s="108">
        <f>'CAJA-BR'!$I$30</f>
        <v>0</v>
      </c>
      <c r="I12" s="108">
        <f>'CAJA-BR'!J$30</f>
        <v>0</v>
      </c>
      <c r="J12" s="108">
        <f>'CAJA-BR'!K$30</f>
        <v>0</v>
      </c>
      <c r="K12" s="108">
        <f>'CAJA-BR'!L$30</f>
        <v>0</v>
      </c>
      <c r="L12" s="108">
        <f>'CAJA-BR'!M$30</f>
        <v>0</v>
      </c>
      <c r="M12" s="108">
        <f>'CAJA-BR'!$N$30</f>
        <v>0</v>
      </c>
      <c r="N12" s="108">
        <f>'CAJA-BR'!$O$30</f>
        <v>0</v>
      </c>
      <c r="O12" s="108">
        <f>'CAJA-BR'!$P$30</f>
        <v>0</v>
      </c>
      <c r="P12" s="108">
        <f>'CAJA-BR'!$Q$30</f>
        <v>0</v>
      </c>
      <c r="Q12" s="108">
        <f>'CAJA-BR'!$R$30</f>
        <v>0</v>
      </c>
      <c r="R12" s="108"/>
      <c r="S12" s="23"/>
      <c r="T12" s="23"/>
      <c r="U12" s="23"/>
    </row>
    <row r="13" spans="1:18" ht="12.75">
      <c r="A13" s="107" t="s">
        <v>73</v>
      </c>
      <c r="B13" s="107"/>
      <c r="C13" s="108">
        <f>'HOJA#11'!$D$30</f>
        <v>0</v>
      </c>
      <c r="D13" s="108">
        <f>'HOJA#11'!$E$30</f>
        <v>0</v>
      </c>
      <c r="E13" s="108">
        <f>'HOJA#11'!$F$30</f>
        <v>0</v>
      </c>
      <c r="F13" s="108">
        <f>'HOJA#11'!$G$30</f>
        <v>0</v>
      </c>
      <c r="G13" s="108">
        <f>'HOJA#11'!$H$30</f>
        <v>0</v>
      </c>
      <c r="H13" s="108">
        <f>'HOJA#11'!$I$30</f>
        <v>0</v>
      </c>
      <c r="I13" s="108">
        <f>'HOJA#11'!$J$30</f>
        <v>0</v>
      </c>
      <c r="J13" s="108">
        <f>'HOJA#11'!$K$30</f>
        <v>0</v>
      </c>
      <c r="K13" s="108">
        <f>'HOJA#11'!$L$30</f>
        <v>0</v>
      </c>
      <c r="L13" s="108">
        <f>'HOJA#11'!$M$30</f>
        <v>0</v>
      </c>
      <c r="M13" s="108">
        <f>'HOJA#11'!$N$30</f>
        <v>0</v>
      </c>
      <c r="N13" s="108">
        <f>'HOJA#11'!$O$30</f>
        <v>0</v>
      </c>
      <c r="O13" s="108">
        <f>'HOJA#11'!$P$30</f>
        <v>0</v>
      </c>
      <c r="P13" s="108">
        <f>'HOJA#11'!$Q$30</f>
        <v>0</v>
      </c>
      <c r="Q13" s="108">
        <f>'HOJA#11'!$R$30</f>
        <v>0</v>
      </c>
      <c r="R13" s="108"/>
    </row>
    <row r="14" spans="1:18" ht="13.5" thickBot="1">
      <c r="A14" s="107" t="s">
        <v>74</v>
      </c>
      <c r="B14" s="107"/>
      <c r="C14" s="108">
        <f>'HOJA#12'!$D$30</f>
        <v>0</v>
      </c>
      <c r="D14" s="108">
        <f>'HOJA#12'!$E$30</f>
        <v>0</v>
      </c>
      <c r="E14" s="108">
        <f>'HOJA#12'!$F$30</f>
        <v>0</v>
      </c>
      <c r="F14" s="108">
        <f>'HOJA#12'!$G$30</f>
        <v>0</v>
      </c>
      <c r="G14" s="108">
        <f>'HOJA#12'!$H$30</f>
        <v>0</v>
      </c>
      <c r="H14" s="108">
        <f>'HOJA#12'!$I$30</f>
        <v>0</v>
      </c>
      <c r="I14" s="108">
        <f>'HOJA#12'!$J$30</f>
        <v>0</v>
      </c>
      <c r="J14" s="108">
        <f>'HOJA#12'!$K$30</f>
        <v>0</v>
      </c>
      <c r="K14" s="108">
        <f>'HOJA#12'!$L$30</f>
        <v>0</v>
      </c>
      <c r="L14" s="108">
        <f>'HOJA#12'!$M$30</f>
        <v>0</v>
      </c>
      <c r="M14" s="108">
        <f>'HOJA#12'!$N$30</f>
        <v>0</v>
      </c>
      <c r="N14" s="108">
        <f>'HOJA#12'!$O$30</f>
        <v>0</v>
      </c>
      <c r="O14" s="108">
        <f>'HOJA#12'!$P$30</f>
        <v>0</v>
      </c>
      <c r="P14" s="108">
        <f>'HOJA#12'!$Q$30</f>
        <v>0</v>
      </c>
      <c r="Q14" s="108">
        <f>'HOJA#12'!$R$30</f>
        <v>0</v>
      </c>
      <c r="R14" s="108"/>
    </row>
    <row r="15" spans="1:18" s="24" customFormat="1" ht="18.75" thickBot="1">
      <c r="A15" s="109"/>
      <c r="B15" s="110" t="s">
        <v>31</v>
      </c>
      <c r="C15" s="112">
        <f>SUM(C3:C14)</f>
        <v>48114.54</v>
      </c>
      <c r="D15" s="112">
        <f aca="true" t="shared" si="0" ref="D15:R15">SUM(D3:D14)</f>
        <v>28615.270000000004</v>
      </c>
      <c r="E15" s="112">
        <f t="shared" si="0"/>
        <v>968.9</v>
      </c>
      <c r="F15" s="112">
        <f t="shared" si="0"/>
        <v>2759.45</v>
      </c>
      <c r="G15" s="112">
        <f t="shared" si="0"/>
        <v>0</v>
      </c>
      <c r="H15" s="112">
        <f t="shared" si="0"/>
        <v>4241</v>
      </c>
      <c r="I15" s="112">
        <f t="shared" si="0"/>
        <v>0</v>
      </c>
      <c r="J15" s="112">
        <f t="shared" si="0"/>
        <v>453</v>
      </c>
      <c r="K15" s="112">
        <f t="shared" si="0"/>
        <v>0</v>
      </c>
      <c r="L15" s="112">
        <f t="shared" si="0"/>
        <v>0</v>
      </c>
      <c r="M15" s="112">
        <f t="shared" si="0"/>
        <v>0</v>
      </c>
      <c r="N15" s="112">
        <f t="shared" si="0"/>
        <v>2175</v>
      </c>
      <c r="O15" s="112">
        <f t="shared" si="0"/>
        <v>3232</v>
      </c>
      <c r="P15" s="112">
        <f t="shared" si="0"/>
        <v>3600</v>
      </c>
      <c r="Q15" s="112">
        <f t="shared" si="0"/>
        <v>0</v>
      </c>
      <c r="R15" s="112">
        <f t="shared" si="0"/>
        <v>0</v>
      </c>
    </row>
    <row r="18" ht="13.5" thickBot="1"/>
    <row r="19" spans="3:6" ht="18.75" thickBot="1">
      <c r="C19" s="114"/>
      <c r="D19" s="115" t="s">
        <v>44</v>
      </c>
      <c r="E19" s="124" t="s">
        <v>45</v>
      </c>
      <c r="F19" s="125" t="s">
        <v>46</v>
      </c>
    </row>
    <row r="20" spans="3:6" ht="18">
      <c r="C20" s="120" t="s">
        <v>47</v>
      </c>
      <c r="D20" s="157">
        <f>C15</f>
        <v>48114.54</v>
      </c>
      <c r="E20" s="163">
        <f>SUM(D20/8.22)</f>
        <v>5853.350364963503</v>
      </c>
      <c r="F20" s="160">
        <f>SUM(E20/E31)*100</f>
        <v>51.09916018792011</v>
      </c>
    </row>
    <row r="21" spans="3:6" ht="18">
      <c r="C21" s="121" t="s">
        <v>48</v>
      </c>
      <c r="D21" s="158">
        <f>H15</f>
        <v>4241</v>
      </c>
      <c r="E21" s="163">
        <f aca="true" t="shared" si="1" ref="E21:E30">SUM(D21/8.22)</f>
        <v>515.9367396593674</v>
      </c>
      <c r="F21" s="161">
        <f>SUM(E21/E31)*100</f>
        <v>4.504075864737961</v>
      </c>
    </row>
    <row r="22" spans="3:6" ht="18">
      <c r="C22" s="121" t="s">
        <v>49</v>
      </c>
      <c r="D22" s="158">
        <f>D15</f>
        <v>28615.270000000004</v>
      </c>
      <c r="E22" s="163">
        <f t="shared" si="1"/>
        <v>3481.176399026764</v>
      </c>
      <c r="F22" s="161">
        <f>SUM(E22/E31)*100</f>
        <v>30.39031996462161</v>
      </c>
    </row>
    <row r="23" spans="3:6" ht="18">
      <c r="C23" s="121" t="s">
        <v>78</v>
      </c>
      <c r="D23" s="158">
        <f>P15+O15</f>
        <v>6832</v>
      </c>
      <c r="E23" s="163">
        <f t="shared" si="1"/>
        <v>831.1435523114354</v>
      </c>
      <c r="F23" s="161">
        <f>SUM(E23/E31)*100</f>
        <v>7.255799648170183</v>
      </c>
    </row>
    <row r="24" spans="3:6" ht="18">
      <c r="C24" s="121" t="s">
        <v>43</v>
      </c>
      <c r="D24" s="158">
        <f>F15</f>
        <v>2759.45</v>
      </c>
      <c r="E24" s="163">
        <f t="shared" si="1"/>
        <v>335.6995133819951</v>
      </c>
      <c r="F24" s="161">
        <f>SUM(E24/E31)*100</f>
        <v>2.9306230004600717</v>
      </c>
    </row>
    <row r="25" spans="3:6" ht="18">
      <c r="C25" s="121" t="s">
        <v>50</v>
      </c>
      <c r="D25" s="158">
        <f>SUM(E15+J15+K15)</f>
        <v>1421.9</v>
      </c>
      <c r="E25" s="163">
        <f t="shared" si="1"/>
        <v>172.98053527980534</v>
      </c>
      <c r="F25" s="161">
        <f>SUM(E25/E31)*100</f>
        <v>1.510102681459775</v>
      </c>
    </row>
    <row r="26" spans="3:6" ht="18">
      <c r="C26" s="121" t="s">
        <v>75</v>
      </c>
      <c r="D26" s="158">
        <f>I15+N15</f>
        <v>2175</v>
      </c>
      <c r="E26" s="163">
        <f t="shared" si="1"/>
        <v>264.5985401459854</v>
      </c>
      <c r="F26" s="161">
        <f>SUM(E26/E31)*100</f>
        <v>2.3099186526302913</v>
      </c>
    </row>
    <row r="27" spans="3:6" ht="18">
      <c r="C27" s="121" t="s">
        <v>51</v>
      </c>
      <c r="D27" s="158">
        <f>G15</f>
        <v>0</v>
      </c>
      <c r="E27" s="163">
        <f t="shared" si="1"/>
        <v>0</v>
      </c>
      <c r="F27" s="161">
        <f>SUM(E27/E31)*100</f>
        <v>0</v>
      </c>
    </row>
    <row r="28" spans="3:6" ht="18">
      <c r="C28" s="121" t="s">
        <v>52</v>
      </c>
      <c r="D28" s="158">
        <f>Q15</f>
        <v>0</v>
      </c>
      <c r="E28" s="163">
        <f t="shared" si="1"/>
        <v>0</v>
      </c>
      <c r="F28" s="161">
        <f>SUM(E28/E31)*100</f>
        <v>0</v>
      </c>
    </row>
    <row r="29" spans="3:6" ht="18">
      <c r="C29" s="121" t="s">
        <v>53</v>
      </c>
      <c r="D29" s="158">
        <f>M15</f>
        <v>0</v>
      </c>
      <c r="E29" s="163">
        <f t="shared" si="1"/>
        <v>0</v>
      </c>
      <c r="F29" s="161">
        <f>SUM(E29/E31)*100</f>
        <v>0</v>
      </c>
    </row>
    <row r="30" spans="3:6" ht="18.75" thickBot="1">
      <c r="C30" s="126" t="s">
        <v>54</v>
      </c>
      <c r="D30" s="159">
        <f>L15</f>
        <v>0</v>
      </c>
      <c r="E30" s="164">
        <f t="shared" si="1"/>
        <v>0</v>
      </c>
      <c r="F30" s="162">
        <f>SUM(E30/E31)*100</f>
        <v>0</v>
      </c>
    </row>
    <row r="31" spans="3:6" ht="18.75" thickBot="1">
      <c r="C31" s="127" t="s">
        <v>82</v>
      </c>
      <c r="D31" s="123">
        <f>SUM(D20:D30)</f>
        <v>94159.15999999999</v>
      </c>
      <c r="E31" s="116">
        <f>SUM(E20:E30)</f>
        <v>11454.885644768856</v>
      </c>
      <c r="F31" s="117">
        <f>SUM(F20:F30)</f>
        <v>100</v>
      </c>
    </row>
    <row r="32" spans="3:6" ht="18.75" thickBot="1">
      <c r="C32" s="130" t="s">
        <v>56</v>
      </c>
      <c r="D32" s="118">
        <f>'NOV.'!W3</f>
        <v>136995.15</v>
      </c>
      <c r="E32" s="116">
        <f>(D32/8.22)</f>
        <v>16666.076642335764</v>
      </c>
      <c r="F32" s="119"/>
    </row>
    <row r="33" spans="3:6" ht="18.75" thickBot="1">
      <c r="C33" s="122" t="s">
        <v>55</v>
      </c>
      <c r="D33" s="128">
        <f>'HOJA#12'!T30</f>
        <v>40506.99</v>
      </c>
      <c r="E33" s="116">
        <f>'CAJA-DIEGO-Q3000-BR#336'!U30</f>
        <v>4927.857664233576</v>
      </c>
      <c r="F33" s="129"/>
    </row>
  </sheetData>
  <sheetProtection/>
  <printOptions/>
  <pageMargins left="0.75" right="0.75" top="0.25" bottom="0.2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F1">
      <selection activeCell="U3" sqref="U3:U30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41</v>
      </c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46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18</v>
      </c>
      <c r="L3" s="1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152">
        <f>SUM(V4:V29)+W3</f>
        <v>43511.99</v>
      </c>
      <c r="U3" s="156">
        <f>T3/8.22</f>
        <v>5293.429440389294</v>
      </c>
      <c r="V3" s="72">
        <f>'CAJA-Q2,000-#310'!$V$30</f>
        <v>136995.15</v>
      </c>
      <c r="W3" s="72">
        <f>'CAJA-Q2,000-#310'!$T$30</f>
        <v>43511.99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69"/>
      <c r="U4" s="156">
        <f aca="true" t="shared" si="0" ref="U4:U30">T4/8.22</f>
        <v>0</v>
      </c>
      <c r="V4" s="165"/>
      <c r="W4" s="73"/>
    </row>
    <row r="5" spans="1:23" ht="12.75">
      <c r="A5" s="10" t="s">
        <v>152</v>
      </c>
      <c r="B5" s="144"/>
      <c r="C5" s="17" t="s">
        <v>121</v>
      </c>
      <c r="D5" s="1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69">
        <f>(T3-S5)</f>
        <v>43511.99</v>
      </c>
      <c r="U5" s="156">
        <f t="shared" si="0"/>
        <v>5293.429440389294</v>
      </c>
      <c r="V5" s="166"/>
      <c r="W5" s="47"/>
    </row>
    <row r="6" spans="1:23" ht="12.75">
      <c r="A6" s="102" t="s">
        <v>135</v>
      </c>
      <c r="B6" s="180">
        <v>141055</v>
      </c>
      <c r="C6" s="4"/>
      <c r="D6" s="4"/>
      <c r="E6" s="4"/>
      <c r="F6" s="4"/>
      <c r="G6" s="4"/>
      <c r="H6" s="4"/>
      <c r="I6" s="4">
        <v>125</v>
      </c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125</v>
      </c>
      <c r="T6" s="69">
        <f>(T5-S6)</f>
        <v>43386.99</v>
      </c>
      <c r="U6" s="156">
        <f t="shared" si="0"/>
        <v>5278.222627737226</v>
      </c>
      <c r="V6" s="166"/>
      <c r="W6" s="47"/>
    </row>
    <row r="7" spans="1:23" ht="12.75">
      <c r="A7" s="102" t="s">
        <v>135</v>
      </c>
      <c r="B7" s="180">
        <v>141990</v>
      </c>
      <c r="C7" s="4"/>
      <c r="D7" s="4"/>
      <c r="E7" s="4"/>
      <c r="F7" s="4"/>
      <c r="G7" s="4"/>
      <c r="H7" s="4"/>
      <c r="I7" s="4">
        <v>250</v>
      </c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250</v>
      </c>
      <c r="T7" s="69">
        <f aca="true" t="shared" si="2" ref="T7:T29">(T6-S7)</f>
        <v>43136.99</v>
      </c>
      <c r="U7" s="156">
        <f t="shared" si="0"/>
        <v>5247.8090024330895</v>
      </c>
      <c r="V7" s="166"/>
      <c r="W7" s="47"/>
    </row>
    <row r="8" spans="1:23" ht="12.75">
      <c r="A8" s="102" t="s">
        <v>135</v>
      </c>
      <c r="B8" s="180">
        <v>141787</v>
      </c>
      <c r="C8" s="4"/>
      <c r="D8" s="4"/>
      <c r="E8" s="4"/>
      <c r="F8" s="4"/>
      <c r="G8" s="4"/>
      <c r="H8" s="4"/>
      <c r="I8" s="4">
        <v>1039</v>
      </c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1039</v>
      </c>
      <c r="T8" s="69">
        <f t="shared" si="2"/>
        <v>42097.99</v>
      </c>
      <c r="U8" s="156">
        <f t="shared" si="0"/>
        <v>5121.409975669099</v>
      </c>
      <c r="V8" s="166"/>
      <c r="W8" s="47"/>
    </row>
    <row r="9" spans="1:23" ht="12.75">
      <c r="A9" s="102" t="s">
        <v>135</v>
      </c>
      <c r="B9" s="180">
        <v>141788</v>
      </c>
      <c r="C9" s="4"/>
      <c r="D9" s="4"/>
      <c r="E9" s="4"/>
      <c r="F9" s="4"/>
      <c r="G9" s="4"/>
      <c r="H9" s="4"/>
      <c r="I9" s="4">
        <v>160</v>
      </c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160</v>
      </c>
      <c r="T9" s="69">
        <f t="shared" si="2"/>
        <v>41937.99</v>
      </c>
      <c r="U9" s="156">
        <f t="shared" si="0"/>
        <v>5101.945255474452</v>
      </c>
      <c r="V9" s="166"/>
      <c r="W9" s="47"/>
    </row>
    <row r="10" spans="1:23" ht="12.75">
      <c r="A10" s="102" t="s">
        <v>156</v>
      </c>
      <c r="B10" s="180">
        <v>8227</v>
      </c>
      <c r="C10" s="4"/>
      <c r="D10" s="4">
        <v>40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40</v>
      </c>
      <c r="T10" s="69">
        <f t="shared" si="2"/>
        <v>41897.99</v>
      </c>
      <c r="U10" s="156">
        <f t="shared" si="0"/>
        <v>5097.0790754257905</v>
      </c>
      <c r="V10" s="166"/>
      <c r="W10" s="47"/>
    </row>
    <row r="11" spans="1:23" ht="12.75">
      <c r="A11" s="10" t="s">
        <v>157</v>
      </c>
      <c r="B11" s="180">
        <v>50</v>
      </c>
      <c r="C11" s="4"/>
      <c r="D11" s="4">
        <v>616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616</v>
      </c>
      <c r="T11" s="69">
        <f t="shared" si="2"/>
        <v>41281.99</v>
      </c>
      <c r="U11" s="156">
        <f t="shared" si="0"/>
        <v>5022.139902676398</v>
      </c>
      <c r="V11" s="166"/>
      <c r="W11" s="47"/>
    </row>
    <row r="12" spans="1:23" ht="12.75">
      <c r="A12" s="10" t="s">
        <v>153</v>
      </c>
      <c r="B12" s="180">
        <v>22745</v>
      </c>
      <c r="C12" s="4"/>
      <c r="D12" s="4">
        <v>252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252</v>
      </c>
      <c r="T12" s="69">
        <f t="shared" si="2"/>
        <v>41029.99</v>
      </c>
      <c r="U12" s="156">
        <f t="shared" si="0"/>
        <v>4991.482968369829</v>
      </c>
      <c r="V12" s="166"/>
      <c r="W12" s="47"/>
    </row>
    <row r="13" spans="1:23" ht="12.75">
      <c r="A13" s="10" t="s">
        <v>153</v>
      </c>
      <c r="B13" s="180">
        <v>23616</v>
      </c>
      <c r="C13" s="4"/>
      <c r="D13" s="4">
        <v>68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68</v>
      </c>
      <c r="T13" s="69">
        <f t="shared" si="2"/>
        <v>40961.99</v>
      </c>
      <c r="U13" s="156">
        <f t="shared" si="0"/>
        <v>4983.210462287104</v>
      </c>
      <c r="V13" s="166"/>
      <c r="W13" s="47"/>
    </row>
    <row r="14" spans="1:23" ht="12.75">
      <c r="A14" s="10" t="s">
        <v>135</v>
      </c>
      <c r="B14" s="180">
        <v>145501</v>
      </c>
      <c r="C14" s="4"/>
      <c r="D14" s="4"/>
      <c r="E14" s="4"/>
      <c r="F14" s="4"/>
      <c r="G14" s="4"/>
      <c r="H14" s="4"/>
      <c r="I14" s="4">
        <v>455</v>
      </c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455</v>
      </c>
      <c r="T14" s="69">
        <f t="shared" si="2"/>
        <v>40506.99</v>
      </c>
      <c r="U14" s="156">
        <f t="shared" si="0"/>
        <v>4927.857664233576</v>
      </c>
      <c r="V14" s="166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0</v>
      </c>
      <c r="T15" s="69">
        <f t="shared" si="2"/>
        <v>40506.99</v>
      </c>
      <c r="U15" s="156">
        <f t="shared" si="0"/>
        <v>4927.857664233576</v>
      </c>
      <c r="V15" s="166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0</v>
      </c>
      <c r="T16" s="69">
        <f t="shared" si="2"/>
        <v>40506.99</v>
      </c>
      <c r="U16" s="156">
        <f t="shared" si="0"/>
        <v>4927.857664233576</v>
      </c>
      <c r="V16" s="166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6">
        <f t="shared" si="1"/>
        <v>0</v>
      </c>
      <c r="T17" s="69">
        <f t="shared" si="2"/>
        <v>40506.99</v>
      </c>
      <c r="U17" s="156">
        <f t="shared" si="0"/>
        <v>4927.857664233576</v>
      </c>
      <c r="V17" s="166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0</v>
      </c>
      <c r="T18" s="69">
        <f t="shared" si="2"/>
        <v>40506.99</v>
      </c>
      <c r="U18" s="156">
        <f t="shared" si="0"/>
        <v>4927.857664233576</v>
      </c>
      <c r="V18" s="166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0</v>
      </c>
      <c r="T19" s="69">
        <f t="shared" si="2"/>
        <v>40506.99</v>
      </c>
      <c r="U19" s="156">
        <f t="shared" si="0"/>
        <v>4927.857664233576</v>
      </c>
      <c r="V19" s="166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0</v>
      </c>
      <c r="T20" s="69">
        <f t="shared" si="2"/>
        <v>40506.99</v>
      </c>
      <c r="U20" s="156">
        <f t="shared" si="0"/>
        <v>4927.857664233576</v>
      </c>
      <c r="V20" s="166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0</v>
      </c>
      <c r="T21" s="69">
        <f t="shared" si="2"/>
        <v>40506.99</v>
      </c>
      <c r="U21" s="156">
        <f t="shared" si="0"/>
        <v>4927.857664233576</v>
      </c>
      <c r="V21" s="166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0</v>
      </c>
      <c r="T22" s="69">
        <f t="shared" si="2"/>
        <v>40506.99</v>
      </c>
      <c r="U22" s="156">
        <f t="shared" si="0"/>
        <v>4927.857664233576</v>
      </c>
      <c r="V22" s="166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69">
        <f t="shared" si="2"/>
        <v>40506.99</v>
      </c>
      <c r="U23" s="156">
        <f t="shared" si="0"/>
        <v>4927.857664233576</v>
      </c>
      <c r="V23" s="166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69">
        <f t="shared" si="2"/>
        <v>40506.99</v>
      </c>
      <c r="U24" s="156">
        <f t="shared" si="0"/>
        <v>4927.857664233576</v>
      </c>
      <c r="V24" s="166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69">
        <f t="shared" si="2"/>
        <v>40506.99</v>
      </c>
      <c r="U25" s="156">
        <f t="shared" si="0"/>
        <v>4927.857664233576</v>
      </c>
      <c r="V25" s="166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70">
        <f t="shared" si="2"/>
        <v>40506.99</v>
      </c>
      <c r="U26" s="156">
        <f t="shared" si="0"/>
        <v>4927.857664233576</v>
      </c>
      <c r="V26" s="166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70">
        <f t="shared" si="2"/>
        <v>40506.99</v>
      </c>
      <c r="U27" s="156">
        <f t="shared" si="0"/>
        <v>4927.857664233576</v>
      </c>
      <c r="V27" s="166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70">
        <f t="shared" si="2"/>
        <v>40506.99</v>
      </c>
      <c r="U28" s="156">
        <f t="shared" si="0"/>
        <v>4927.857664233576</v>
      </c>
      <c r="V28" s="166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70">
        <f t="shared" si="2"/>
        <v>40506.99</v>
      </c>
      <c r="U29" s="156">
        <f t="shared" si="0"/>
        <v>4927.857664233576</v>
      </c>
      <c r="V29" s="166"/>
      <c r="W29" s="47"/>
    </row>
    <row r="30" spans="1:23" ht="13.5" thickBot="1">
      <c r="A30" s="11" t="s">
        <v>15</v>
      </c>
      <c r="B30" s="12"/>
      <c r="C30" s="13"/>
      <c r="D30" s="13">
        <f>SUM(D4:D29)</f>
        <v>976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2029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3005</v>
      </c>
      <c r="T30" s="71">
        <f>T29</f>
        <v>40506.99</v>
      </c>
      <c r="U30" s="156">
        <f t="shared" si="0"/>
        <v>4927.857664233576</v>
      </c>
      <c r="V30" s="153">
        <f>SUM(V3:V29)</f>
        <v>136995.15</v>
      </c>
      <c r="W30" s="74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40</v>
      </c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46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152">
        <f>SUM(V4:V29)+W3</f>
        <v>40506.99</v>
      </c>
      <c r="U3" s="156">
        <f>T3/8.22</f>
        <v>4927.857664233576</v>
      </c>
      <c r="V3" s="72">
        <f>'FEB.'!$V$30</f>
        <v>136995.15</v>
      </c>
      <c r="W3" s="72">
        <f>'CAJA-DIEGO-Q3000-BR#336'!T30</f>
        <v>40506.99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69"/>
      <c r="U4" s="156">
        <f aca="true" t="shared" si="0" ref="U4:U30">T4/8.22</f>
        <v>0</v>
      </c>
      <c r="V4" s="165"/>
      <c r="W4" s="73"/>
    </row>
    <row r="5" spans="1:23" ht="12.75">
      <c r="A5" s="10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69">
        <f>(T3-S5)</f>
        <v>40506.99</v>
      </c>
      <c r="U5" s="156">
        <f t="shared" si="0"/>
        <v>4927.857664233576</v>
      </c>
      <c r="V5" s="166"/>
      <c r="W5" s="47"/>
    </row>
    <row r="6" spans="1:23" ht="12.75">
      <c r="A6" s="10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0</v>
      </c>
      <c r="T6" s="69">
        <f>(T5-S6)</f>
        <v>40506.99</v>
      </c>
      <c r="U6" s="156">
        <f t="shared" si="0"/>
        <v>4927.857664233576</v>
      </c>
      <c r="V6" s="166"/>
      <c r="W6" s="47"/>
    </row>
    <row r="7" spans="1:23" ht="12.75">
      <c r="A7" s="10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0</v>
      </c>
      <c r="T7" s="69">
        <f aca="true" t="shared" si="2" ref="T7:T29">(T6-S7)</f>
        <v>40506.99</v>
      </c>
      <c r="U7" s="156">
        <f t="shared" si="0"/>
        <v>4927.857664233576</v>
      </c>
      <c r="V7" s="166"/>
      <c r="W7" s="47"/>
    </row>
    <row r="8" spans="1:23" ht="12.75">
      <c r="A8" s="10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0</v>
      </c>
      <c r="T8" s="69">
        <f t="shared" si="2"/>
        <v>40506.99</v>
      </c>
      <c r="U8" s="156">
        <f t="shared" si="0"/>
        <v>4927.857664233576</v>
      </c>
      <c r="V8" s="166"/>
      <c r="W8" s="47"/>
    </row>
    <row r="9" spans="1:23" ht="12.75">
      <c r="A9" s="10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0</v>
      </c>
      <c r="T9" s="69">
        <f t="shared" si="2"/>
        <v>40506.99</v>
      </c>
      <c r="U9" s="156">
        <f t="shared" si="0"/>
        <v>4927.857664233576</v>
      </c>
      <c r="V9" s="166"/>
      <c r="W9" s="47"/>
    </row>
    <row r="10" spans="1:23" ht="12.75">
      <c r="A10" s="10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0</v>
      </c>
      <c r="T10" s="69">
        <f t="shared" si="2"/>
        <v>40506.99</v>
      </c>
      <c r="U10" s="156">
        <f t="shared" si="0"/>
        <v>4927.857664233576</v>
      </c>
      <c r="V10" s="166"/>
      <c r="W10" s="47"/>
    </row>
    <row r="11" spans="1:23" ht="12.75">
      <c r="A11" s="10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0</v>
      </c>
      <c r="T11" s="69">
        <f t="shared" si="2"/>
        <v>40506.99</v>
      </c>
      <c r="U11" s="156">
        <f t="shared" si="0"/>
        <v>4927.857664233576</v>
      </c>
      <c r="V11" s="166"/>
      <c r="W11" s="47"/>
    </row>
    <row r="12" spans="1:23" ht="12.75">
      <c r="A12" s="10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0</v>
      </c>
      <c r="T12" s="69">
        <f t="shared" si="2"/>
        <v>40506.99</v>
      </c>
      <c r="U12" s="156">
        <f t="shared" si="0"/>
        <v>4927.857664233576</v>
      </c>
      <c r="V12" s="166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0</v>
      </c>
      <c r="T13" s="69">
        <f t="shared" si="2"/>
        <v>40506.99</v>
      </c>
      <c r="U13" s="156">
        <f t="shared" si="0"/>
        <v>4927.857664233576</v>
      </c>
      <c r="V13" s="166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0</v>
      </c>
      <c r="T14" s="69">
        <f t="shared" si="2"/>
        <v>40506.99</v>
      </c>
      <c r="U14" s="156">
        <f t="shared" si="0"/>
        <v>4927.857664233576</v>
      </c>
      <c r="V14" s="166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0</v>
      </c>
      <c r="T15" s="69">
        <f t="shared" si="2"/>
        <v>40506.99</v>
      </c>
      <c r="U15" s="156">
        <f t="shared" si="0"/>
        <v>4927.857664233576</v>
      </c>
      <c r="V15" s="166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0</v>
      </c>
      <c r="T16" s="69">
        <f t="shared" si="2"/>
        <v>40506.99</v>
      </c>
      <c r="U16" s="156">
        <f t="shared" si="0"/>
        <v>4927.857664233576</v>
      </c>
      <c r="V16" s="166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6">
        <f t="shared" si="1"/>
        <v>0</v>
      </c>
      <c r="T17" s="69">
        <f t="shared" si="2"/>
        <v>40506.99</v>
      </c>
      <c r="U17" s="156">
        <f t="shared" si="0"/>
        <v>4927.857664233576</v>
      </c>
      <c r="V17" s="166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0</v>
      </c>
      <c r="T18" s="69">
        <f t="shared" si="2"/>
        <v>40506.99</v>
      </c>
      <c r="U18" s="156">
        <f t="shared" si="0"/>
        <v>4927.857664233576</v>
      </c>
      <c r="V18" s="166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0</v>
      </c>
      <c r="T19" s="69">
        <f t="shared" si="2"/>
        <v>40506.99</v>
      </c>
      <c r="U19" s="156">
        <f t="shared" si="0"/>
        <v>4927.857664233576</v>
      </c>
      <c r="V19" s="166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0</v>
      </c>
      <c r="T20" s="69">
        <f t="shared" si="2"/>
        <v>40506.99</v>
      </c>
      <c r="U20" s="156">
        <f t="shared" si="0"/>
        <v>4927.857664233576</v>
      </c>
      <c r="V20" s="166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0</v>
      </c>
      <c r="T21" s="69">
        <f t="shared" si="2"/>
        <v>40506.99</v>
      </c>
      <c r="U21" s="156">
        <f t="shared" si="0"/>
        <v>4927.857664233576</v>
      </c>
      <c r="V21" s="166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0</v>
      </c>
      <c r="T22" s="69">
        <f t="shared" si="2"/>
        <v>40506.99</v>
      </c>
      <c r="U22" s="156">
        <f t="shared" si="0"/>
        <v>4927.857664233576</v>
      </c>
      <c r="V22" s="166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69">
        <f t="shared" si="2"/>
        <v>40506.99</v>
      </c>
      <c r="U23" s="156">
        <f t="shared" si="0"/>
        <v>4927.857664233576</v>
      </c>
      <c r="V23" s="166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69">
        <f t="shared" si="2"/>
        <v>40506.99</v>
      </c>
      <c r="U24" s="156">
        <f t="shared" si="0"/>
        <v>4927.857664233576</v>
      </c>
      <c r="V24" s="166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69">
        <f t="shared" si="2"/>
        <v>40506.99</v>
      </c>
      <c r="U25" s="156">
        <f t="shared" si="0"/>
        <v>4927.857664233576</v>
      </c>
      <c r="V25" s="166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70">
        <f t="shared" si="2"/>
        <v>40506.99</v>
      </c>
      <c r="U26" s="156">
        <f t="shared" si="0"/>
        <v>4927.857664233576</v>
      </c>
      <c r="V26" s="166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70">
        <f t="shared" si="2"/>
        <v>40506.99</v>
      </c>
      <c r="U27" s="156">
        <f t="shared" si="0"/>
        <v>4927.857664233576</v>
      </c>
      <c r="V27" s="166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70">
        <f t="shared" si="2"/>
        <v>40506.99</v>
      </c>
      <c r="U28" s="156">
        <f t="shared" si="0"/>
        <v>4927.857664233576</v>
      </c>
      <c r="V28" s="166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70">
        <f t="shared" si="2"/>
        <v>40506.99</v>
      </c>
      <c r="U29" s="156">
        <f t="shared" si="0"/>
        <v>4927.857664233576</v>
      </c>
      <c r="V29" s="166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1">
        <f>T29</f>
        <v>40506.99</v>
      </c>
      <c r="U30" s="156">
        <f t="shared" si="0"/>
        <v>4927.857664233576</v>
      </c>
      <c r="V30" s="153">
        <f>SUM(V3:V29)</f>
        <v>136995.15</v>
      </c>
      <c r="W30" s="74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37.281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80</v>
      </c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46" t="s">
        <v>1</v>
      </c>
      <c r="U2" s="47" t="s">
        <v>1</v>
      </c>
      <c r="V2" s="48" t="s">
        <v>81</v>
      </c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50">
        <f>SUM(V4:V29)+W3</f>
        <v>40506.99</v>
      </c>
      <c r="U3" s="51">
        <f>T3/8.22</f>
        <v>4927.857664233576</v>
      </c>
      <c r="V3" s="52">
        <f>'CAJA-BR'!$V$30</f>
        <v>136995.15</v>
      </c>
      <c r="W3" s="72">
        <f>'CAJA-BR'!T30</f>
        <v>40506.99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69"/>
      <c r="U4" s="51">
        <f aca="true" t="shared" si="0" ref="U4:U30">T4/8.22</f>
        <v>0</v>
      </c>
      <c r="V4" s="104"/>
      <c r="W4" s="73"/>
    </row>
    <row r="5" spans="1:23" ht="12.75">
      <c r="A5" s="10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69">
        <f>(T3-S5)</f>
        <v>40506.99</v>
      </c>
      <c r="U5" s="51">
        <f t="shared" si="0"/>
        <v>4927.857664233576</v>
      </c>
      <c r="V5" s="105"/>
      <c r="W5" s="47"/>
    </row>
    <row r="6" spans="1:23" ht="12.75">
      <c r="A6" s="10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0</v>
      </c>
      <c r="T6" s="69">
        <f>(T5-S6)</f>
        <v>40506.99</v>
      </c>
      <c r="U6" s="51">
        <f t="shared" si="0"/>
        <v>4927.857664233576</v>
      </c>
      <c r="V6" s="105"/>
      <c r="W6" s="47"/>
    </row>
    <row r="7" spans="1:23" ht="12.75">
      <c r="A7" s="10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0</v>
      </c>
      <c r="T7" s="69">
        <f aca="true" t="shared" si="2" ref="T7:T29">(T6-S7)</f>
        <v>40506.99</v>
      </c>
      <c r="U7" s="51">
        <f t="shared" si="0"/>
        <v>4927.857664233576</v>
      </c>
      <c r="V7" s="105"/>
      <c r="W7" s="47"/>
    </row>
    <row r="8" spans="1:23" ht="12.75">
      <c r="A8" s="10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0</v>
      </c>
      <c r="T8" s="69">
        <f t="shared" si="2"/>
        <v>40506.99</v>
      </c>
      <c r="U8" s="51">
        <f t="shared" si="0"/>
        <v>4927.857664233576</v>
      </c>
      <c r="V8" s="105"/>
      <c r="W8" s="47"/>
    </row>
    <row r="9" spans="1:23" ht="12.75">
      <c r="A9" s="10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0</v>
      </c>
      <c r="T9" s="69">
        <f t="shared" si="2"/>
        <v>40506.99</v>
      </c>
      <c r="U9" s="51">
        <f t="shared" si="0"/>
        <v>4927.857664233576</v>
      </c>
      <c r="V9" s="105"/>
      <c r="W9" s="47"/>
    </row>
    <row r="10" spans="1:23" ht="12.75">
      <c r="A10" s="10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0</v>
      </c>
      <c r="T10" s="69">
        <f t="shared" si="2"/>
        <v>40506.99</v>
      </c>
      <c r="U10" s="51">
        <f t="shared" si="0"/>
        <v>4927.857664233576</v>
      </c>
      <c r="V10" s="105"/>
      <c r="W10" s="47"/>
    </row>
    <row r="11" spans="1:23" ht="12.75">
      <c r="A11" s="10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0</v>
      </c>
      <c r="T11" s="69">
        <f t="shared" si="2"/>
        <v>40506.99</v>
      </c>
      <c r="U11" s="51">
        <f t="shared" si="0"/>
        <v>4927.857664233576</v>
      </c>
      <c r="V11" s="105"/>
      <c r="W11" s="47"/>
    </row>
    <row r="12" spans="1:23" ht="12.75">
      <c r="A12" s="10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0</v>
      </c>
      <c r="T12" s="69">
        <f t="shared" si="2"/>
        <v>40506.99</v>
      </c>
      <c r="U12" s="51">
        <f t="shared" si="0"/>
        <v>4927.857664233576</v>
      </c>
      <c r="V12" s="105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0</v>
      </c>
      <c r="T13" s="69">
        <f t="shared" si="2"/>
        <v>40506.99</v>
      </c>
      <c r="U13" s="51">
        <f t="shared" si="0"/>
        <v>4927.857664233576</v>
      </c>
      <c r="V13" s="105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0</v>
      </c>
      <c r="T14" s="69">
        <f t="shared" si="2"/>
        <v>40506.99</v>
      </c>
      <c r="U14" s="51">
        <f t="shared" si="0"/>
        <v>4927.857664233576</v>
      </c>
      <c r="V14" s="105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0</v>
      </c>
      <c r="T15" s="69">
        <f t="shared" si="2"/>
        <v>40506.99</v>
      </c>
      <c r="U15" s="51">
        <f t="shared" si="0"/>
        <v>4927.857664233576</v>
      </c>
      <c r="V15" s="105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0</v>
      </c>
      <c r="T16" s="69">
        <f t="shared" si="2"/>
        <v>40506.99</v>
      </c>
      <c r="U16" s="51">
        <f t="shared" si="0"/>
        <v>4927.857664233576</v>
      </c>
      <c r="V16" s="105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6">
        <f t="shared" si="1"/>
        <v>0</v>
      </c>
      <c r="T17" s="69">
        <f t="shared" si="2"/>
        <v>40506.99</v>
      </c>
      <c r="U17" s="51">
        <f t="shared" si="0"/>
        <v>4927.857664233576</v>
      </c>
      <c r="V17" s="105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0</v>
      </c>
      <c r="T18" s="69">
        <f t="shared" si="2"/>
        <v>40506.99</v>
      </c>
      <c r="U18" s="51">
        <f t="shared" si="0"/>
        <v>4927.857664233576</v>
      </c>
      <c r="V18" s="105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0</v>
      </c>
      <c r="T19" s="69">
        <f t="shared" si="2"/>
        <v>40506.99</v>
      </c>
      <c r="U19" s="51">
        <f t="shared" si="0"/>
        <v>4927.857664233576</v>
      </c>
      <c r="V19" s="105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0</v>
      </c>
      <c r="T20" s="69">
        <f t="shared" si="2"/>
        <v>40506.99</v>
      </c>
      <c r="U20" s="51">
        <f t="shared" si="0"/>
        <v>4927.857664233576</v>
      </c>
      <c r="V20" s="105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0</v>
      </c>
      <c r="T21" s="69">
        <f t="shared" si="2"/>
        <v>40506.99</v>
      </c>
      <c r="U21" s="51">
        <f t="shared" si="0"/>
        <v>4927.857664233576</v>
      </c>
      <c r="V21" s="105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0</v>
      </c>
      <c r="T22" s="69">
        <f t="shared" si="2"/>
        <v>40506.99</v>
      </c>
      <c r="U22" s="51">
        <f t="shared" si="0"/>
        <v>4927.857664233576</v>
      </c>
      <c r="V22" s="105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69">
        <f t="shared" si="2"/>
        <v>40506.99</v>
      </c>
      <c r="U23" s="51">
        <f t="shared" si="0"/>
        <v>4927.857664233576</v>
      </c>
      <c r="V23" s="105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69">
        <f t="shared" si="2"/>
        <v>40506.99</v>
      </c>
      <c r="U24" s="51">
        <f t="shared" si="0"/>
        <v>4927.857664233576</v>
      </c>
      <c r="V24" s="105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69">
        <f t="shared" si="2"/>
        <v>40506.99</v>
      </c>
      <c r="U25" s="51">
        <f t="shared" si="0"/>
        <v>4927.857664233576</v>
      </c>
      <c r="V25" s="105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70">
        <f t="shared" si="2"/>
        <v>40506.99</v>
      </c>
      <c r="U26" s="51">
        <f t="shared" si="0"/>
        <v>4927.857664233576</v>
      </c>
      <c r="V26" s="105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70">
        <f t="shared" si="2"/>
        <v>40506.99</v>
      </c>
      <c r="U27" s="51">
        <f t="shared" si="0"/>
        <v>4927.857664233576</v>
      </c>
      <c r="V27" s="105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70">
        <f t="shared" si="2"/>
        <v>40506.99</v>
      </c>
      <c r="U28" s="51">
        <f t="shared" si="0"/>
        <v>4927.857664233576</v>
      </c>
      <c r="V28" s="105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70">
        <f t="shared" si="2"/>
        <v>40506.99</v>
      </c>
      <c r="U29" s="51">
        <f t="shared" si="0"/>
        <v>4927.857664233576</v>
      </c>
      <c r="V29" s="105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1">
        <f>T29</f>
        <v>40506.99</v>
      </c>
      <c r="U30" s="51">
        <f t="shared" si="0"/>
        <v>4927.857664233576</v>
      </c>
      <c r="V30" s="68">
        <f>SUM(V3:V29)</f>
        <v>136995.15</v>
      </c>
      <c r="W30" s="74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35.8515625" style="0" bestFit="1" customWidth="1"/>
    <col min="10" max="19" width="9.281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79</v>
      </c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46" t="s">
        <v>1</v>
      </c>
      <c r="U2" s="47" t="s">
        <v>1</v>
      </c>
      <c r="V2" s="48" t="s">
        <v>81</v>
      </c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50">
        <f>SUM(V4:V29)+W3</f>
        <v>40506.99</v>
      </c>
      <c r="U3" s="51">
        <f>T3/8.22</f>
        <v>4927.857664233576</v>
      </c>
      <c r="V3" s="52">
        <f>'HOJA#11'!$V$30</f>
        <v>136995.15</v>
      </c>
      <c r="W3" s="72">
        <f>'HOJA#11'!T30</f>
        <v>40506.99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69"/>
      <c r="U4" s="51">
        <f aca="true" t="shared" si="0" ref="U4:U30">T4/8.22</f>
        <v>0</v>
      </c>
      <c r="V4" s="104"/>
      <c r="W4" s="73"/>
    </row>
    <row r="5" spans="1:23" ht="12.75">
      <c r="A5" s="10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69">
        <f>(T3-S5)</f>
        <v>40506.99</v>
      </c>
      <c r="U5" s="51">
        <f t="shared" si="0"/>
        <v>4927.857664233576</v>
      </c>
      <c r="V5" s="105"/>
      <c r="W5" s="47"/>
    </row>
    <row r="6" spans="1:23" ht="12.75">
      <c r="A6" s="10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0</v>
      </c>
      <c r="T6" s="69">
        <f>(T5-S6)</f>
        <v>40506.99</v>
      </c>
      <c r="U6" s="51">
        <f t="shared" si="0"/>
        <v>4927.857664233576</v>
      </c>
      <c r="V6" s="105"/>
      <c r="W6" s="47"/>
    </row>
    <row r="7" spans="1:23" ht="12.75">
      <c r="A7" s="10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0</v>
      </c>
      <c r="T7" s="69">
        <f aca="true" t="shared" si="2" ref="T7:T29">(T6-S7)</f>
        <v>40506.99</v>
      </c>
      <c r="U7" s="51">
        <f t="shared" si="0"/>
        <v>4927.857664233576</v>
      </c>
      <c r="V7" s="105"/>
      <c r="W7" s="47"/>
    </row>
    <row r="8" spans="1:23" ht="12.75">
      <c r="A8" s="10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0</v>
      </c>
      <c r="T8" s="69">
        <f t="shared" si="2"/>
        <v>40506.99</v>
      </c>
      <c r="U8" s="51">
        <f t="shared" si="0"/>
        <v>4927.857664233576</v>
      </c>
      <c r="V8" s="105"/>
      <c r="W8" s="47"/>
    </row>
    <row r="9" spans="1:23" ht="12.75">
      <c r="A9" s="10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0</v>
      </c>
      <c r="T9" s="69">
        <f t="shared" si="2"/>
        <v>40506.99</v>
      </c>
      <c r="U9" s="51">
        <f t="shared" si="0"/>
        <v>4927.857664233576</v>
      </c>
      <c r="V9" s="105"/>
      <c r="W9" s="47"/>
    </row>
    <row r="10" spans="1:23" ht="12.75">
      <c r="A10" s="10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0</v>
      </c>
      <c r="T10" s="69">
        <f t="shared" si="2"/>
        <v>40506.99</v>
      </c>
      <c r="U10" s="51">
        <f t="shared" si="0"/>
        <v>4927.857664233576</v>
      </c>
      <c r="V10" s="105"/>
      <c r="W10" s="47"/>
    </row>
    <row r="11" spans="1:23" ht="12.75">
      <c r="A11" s="10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0</v>
      </c>
      <c r="T11" s="69">
        <f t="shared" si="2"/>
        <v>40506.99</v>
      </c>
      <c r="U11" s="51">
        <f t="shared" si="0"/>
        <v>4927.857664233576</v>
      </c>
      <c r="V11" s="105"/>
      <c r="W11" s="47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0</v>
      </c>
      <c r="T12" s="69">
        <f t="shared" si="2"/>
        <v>40506.99</v>
      </c>
      <c r="U12" s="51">
        <f t="shared" si="0"/>
        <v>4927.857664233576</v>
      </c>
      <c r="V12" s="105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0</v>
      </c>
      <c r="T13" s="69">
        <f t="shared" si="2"/>
        <v>40506.99</v>
      </c>
      <c r="U13" s="51">
        <f t="shared" si="0"/>
        <v>4927.857664233576</v>
      </c>
      <c r="V13" s="105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0</v>
      </c>
      <c r="T14" s="69">
        <f t="shared" si="2"/>
        <v>40506.99</v>
      </c>
      <c r="U14" s="51">
        <f t="shared" si="0"/>
        <v>4927.857664233576</v>
      </c>
      <c r="V14" s="105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0</v>
      </c>
      <c r="T15" s="69">
        <f t="shared" si="2"/>
        <v>40506.99</v>
      </c>
      <c r="U15" s="51">
        <f t="shared" si="0"/>
        <v>4927.857664233576</v>
      </c>
      <c r="V15" s="105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0</v>
      </c>
      <c r="T16" s="69">
        <f t="shared" si="2"/>
        <v>40506.99</v>
      </c>
      <c r="U16" s="51">
        <f t="shared" si="0"/>
        <v>4927.857664233576</v>
      </c>
      <c r="V16" s="105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6">
        <f t="shared" si="1"/>
        <v>0</v>
      </c>
      <c r="T17" s="69">
        <f t="shared" si="2"/>
        <v>40506.99</v>
      </c>
      <c r="U17" s="51">
        <f t="shared" si="0"/>
        <v>4927.857664233576</v>
      </c>
      <c r="V17" s="105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0</v>
      </c>
      <c r="T18" s="69">
        <f t="shared" si="2"/>
        <v>40506.99</v>
      </c>
      <c r="U18" s="51">
        <f t="shared" si="0"/>
        <v>4927.857664233576</v>
      </c>
      <c r="V18" s="105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0</v>
      </c>
      <c r="T19" s="69">
        <f t="shared" si="2"/>
        <v>40506.99</v>
      </c>
      <c r="U19" s="51">
        <f t="shared" si="0"/>
        <v>4927.857664233576</v>
      </c>
      <c r="V19" s="105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0</v>
      </c>
      <c r="T20" s="69">
        <f t="shared" si="2"/>
        <v>40506.99</v>
      </c>
      <c r="U20" s="51">
        <f t="shared" si="0"/>
        <v>4927.857664233576</v>
      </c>
      <c r="V20" s="105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0</v>
      </c>
      <c r="T21" s="69">
        <f t="shared" si="2"/>
        <v>40506.99</v>
      </c>
      <c r="U21" s="51">
        <f t="shared" si="0"/>
        <v>4927.857664233576</v>
      </c>
      <c r="V21" s="105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0</v>
      </c>
      <c r="T22" s="69">
        <f t="shared" si="2"/>
        <v>40506.99</v>
      </c>
      <c r="U22" s="51">
        <f t="shared" si="0"/>
        <v>4927.857664233576</v>
      </c>
      <c r="V22" s="105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69">
        <f t="shared" si="2"/>
        <v>40506.99</v>
      </c>
      <c r="U23" s="51">
        <f t="shared" si="0"/>
        <v>4927.857664233576</v>
      </c>
      <c r="V23" s="105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69">
        <f t="shared" si="2"/>
        <v>40506.99</v>
      </c>
      <c r="U24" s="51">
        <f t="shared" si="0"/>
        <v>4927.857664233576</v>
      </c>
      <c r="V24" s="105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69">
        <f t="shared" si="2"/>
        <v>40506.99</v>
      </c>
      <c r="U25" s="51">
        <f t="shared" si="0"/>
        <v>4927.857664233576</v>
      </c>
      <c r="V25" s="105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70">
        <f t="shared" si="2"/>
        <v>40506.99</v>
      </c>
      <c r="U26" s="51">
        <f t="shared" si="0"/>
        <v>4927.857664233576</v>
      </c>
      <c r="V26" s="105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70">
        <f t="shared" si="2"/>
        <v>40506.99</v>
      </c>
      <c r="U27" s="51">
        <f t="shared" si="0"/>
        <v>4927.857664233576</v>
      </c>
      <c r="V27" s="105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70">
        <f t="shared" si="2"/>
        <v>40506.99</v>
      </c>
      <c r="U28" s="51">
        <f t="shared" si="0"/>
        <v>4927.857664233576</v>
      </c>
      <c r="V28" s="105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70">
        <f t="shared" si="2"/>
        <v>40506.99</v>
      </c>
      <c r="U29" s="51">
        <f t="shared" si="0"/>
        <v>4927.857664233576</v>
      </c>
      <c r="V29" s="106"/>
      <c r="W29" s="47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1">
        <f>T29</f>
        <v>40506.99</v>
      </c>
      <c r="U30" s="51">
        <f t="shared" si="0"/>
        <v>4927.857664233576</v>
      </c>
      <c r="V30" s="68">
        <f>SUM(V3:V29)</f>
        <v>136995.15</v>
      </c>
      <c r="W30" s="7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zoomScale="70" zoomScaleNormal="70" workbookViewId="0" topLeftCell="A1">
      <pane ySplit="3" topLeftCell="BM4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41.140625" style="0" bestFit="1" customWidth="1"/>
    <col min="2" max="2" width="10.57421875" style="0" customWidth="1"/>
    <col min="3" max="3" width="12.8515625" style="0" bestFit="1" customWidth="1"/>
    <col min="4" max="4" width="11.57421875" style="0" bestFit="1" customWidth="1"/>
    <col min="5" max="5" width="10.28125" style="0" bestFit="1" customWidth="1"/>
    <col min="6" max="6" width="7.421875" style="0" customWidth="1"/>
    <col min="7" max="7" width="8.57421875" style="0" bestFit="1" customWidth="1"/>
    <col min="8" max="8" width="5.421875" style="0" customWidth="1"/>
    <col min="9" max="9" width="7.00390625" style="0" customWidth="1"/>
    <col min="10" max="10" width="7.140625" style="0" bestFit="1" customWidth="1"/>
    <col min="11" max="11" width="5.57421875" style="0" customWidth="1"/>
    <col min="12" max="12" width="6.00390625" style="0" customWidth="1"/>
    <col min="13" max="13" width="7.421875" style="0" bestFit="1" customWidth="1"/>
    <col min="14" max="14" width="7.421875" style="0" customWidth="1"/>
    <col min="15" max="15" width="7.57421875" style="0" customWidth="1"/>
    <col min="16" max="16" width="7.28125" style="0" customWidth="1"/>
    <col min="17" max="17" width="6.28125" style="0" customWidth="1"/>
    <col min="18" max="18" width="9.28125" style="0" bestFit="1" customWidth="1"/>
    <col min="19" max="19" width="12.7109375" style="0" customWidth="1"/>
    <col min="20" max="20" width="13.28125" style="37" customWidth="1"/>
    <col min="21" max="21" width="11.421875" style="36" customWidth="1"/>
    <col min="22" max="22" width="12.140625" style="37" customWidth="1"/>
    <col min="23" max="23" width="21.57421875" style="37" customWidth="1"/>
    <col min="24" max="16384" width="11.421875" style="0" customWidth="1"/>
  </cols>
  <sheetData>
    <row r="1" spans="1:23" ht="21" thickBot="1">
      <c r="A1" s="6" t="s">
        <v>16</v>
      </c>
      <c r="B1" s="7"/>
      <c r="C1" s="7"/>
      <c r="D1" s="39" t="s">
        <v>72</v>
      </c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6"/>
      <c r="T1" s="73" t="s">
        <v>69</v>
      </c>
      <c r="U1" s="53" t="s">
        <v>45</v>
      </c>
      <c r="V1" s="52" t="s">
        <v>70</v>
      </c>
      <c r="W1" s="45" t="s">
        <v>71</v>
      </c>
    </row>
    <row r="2" spans="1:23" ht="21" thickBot="1">
      <c r="A2" s="42" t="s">
        <v>85</v>
      </c>
      <c r="B2" s="2" t="s">
        <v>17</v>
      </c>
      <c r="C2" s="2"/>
      <c r="D2" s="2" t="s">
        <v>0</v>
      </c>
      <c r="E2" s="2" t="s">
        <v>110</v>
      </c>
      <c r="F2" s="2" t="s">
        <v>66</v>
      </c>
      <c r="G2" s="2">
        <v>2009</v>
      </c>
      <c r="H2" s="1"/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77" t="s">
        <v>1</v>
      </c>
      <c r="T2" s="47" t="s">
        <v>1</v>
      </c>
      <c r="U2" s="47" t="s">
        <v>1</v>
      </c>
      <c r="V2" s="68" t="s">
        <v>81</v>
      </c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152">
        <f>SUM(V4:V29)+W3</f>
        <v>136995.15</v>
      </c>
      <c r="U3" s="156">
        <f>T3/8.22</f>
        <v>16666.076642335764</v>
      </c>
      <c r="V3" s="72">
        <f>W3</f>
        <v>136995.15</v>
      </c>
      <c r="W3" s="132">
        <v>136995.15</v>
      </c>
    </row>
    <row r="4" spans="1:23" ht="13.5" thickBot="1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5"/>
      <c r="T4" s="99"/>
      <c r="U4" s="156">
        <f aca="true" t="shared" si="0" ref="U4:U30">T4/8.22</f>
        <v>0</v>
      </c>
      <c r="V4" s="132"/>
      <c r="W4" s="54"/>
    </row>
    <row r="5" spans="1:23" ht="12.75">
      <c r="A5" s="1" t="s">
        <v>84</v>
      </c>
      <c r="B5" s="136"/>
      <c r="C5" s="137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57">
        <f>SUM(D5:R5)</f>
        <v>0</v>
      </c>
      <c r="T5" s="99">
        <f>(T3-S5)</f>
        <v>136995.15</v>
      </c>
      <c r="U5" s="156">
        <f t="shared" si="0"/>
        <v>16666.076642335764</v>
      </c>
      <c r="V5" s="133"/>
      <c r="W5" s="73"/>
    </row>
    <row r="6" spans="1:23" ht="12.75">
      <c r="A6" s="171" t="s">
        <v>86</v>
      </c>
      <c r="B6" s="169">
        <v>110409</v>
      </c>
      <c r="C6" s="178" t="s">
        <v>87</v>
      </c>
      <c r="D6" s="172">
        <v>656.48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57">
        <f aca="true" t="shared" si="1" ref="S6:S29">SUM(D6:R6)</f>
        <v>656.48</v>
      </c>
      <c r="T6" s="99">
        <f>(T5-S6)</f>
        <v>136338.66999999998</v>
      </c>
      <c r="U6" s="156">
        <f t="shared" si="0"/>
        <v>16586.212895377124</v>
      </c>
      <c r="V6" s="134"/>
      <c r="W6" s="47"/>
    </row>
    <row r="7" spans="1:23" ht="12.75">
      <c r="A7" s="171" t="s">
        <v>86</v>
      </c>
      <c r="B7" s="169">
        <v>110410</v>
      </c>
      <c r="C7" s="178" t="s">
        <v>87</v>
      </c>
      <c r="D7" s="173">
        <v>17199.07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57">
        <f t="shared" si="1"/>
        <v>17199.07</v>
      </c>
      <c r="T7" s="99">
        <f aca="true" t="shared" si="2" ref="T7:T29">(T6-S7)</f>
        <v>119139.59999999998</v>
      </c>
      <c r="U7" s="156">
        <f t="shared" si="0"/>
        <v>14493.868613138682</v>
      </c>
      <c r="V7" s="134"/>
      <c r="W7" s="47"/>
    </row>
    <row r="8" spans="1:23" ht="12.75">
      <c r="A8" s="171" t="s">
        <v>86</v>
      </c>
      <c r="B8" s="169">
        <v>110411</v>
      </c>
      <c r="C8" s="178" t="s">
        <v>87</v>
      </c>
      <c r="D8" s="173">
        <v>294.07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57">
        <f t="shared" si="1"/>
        <v>294.07</v>
      </c>
      <c r="T8" s="99">
        <f t="shared" si="2"/>
        <v>118845.52999999997</v>
      </c>
      <c r="U8" s="156">
        <f t="shared" si="0"/>
        <v>14458.093673965932</v>
      </c>
      <c r="V8" s="134"/>
      <c r="W8" s="47"/>
    </row>
    <row r="9" spans="1:23" ht="12.75">
      <c r="A9" s="171" t="s">
        <v>86</v>
      </c>
      <c r="B9" s="169">
        <v>110412</v>
      </c>
      <c r="C9" s="178" t="s">
        <v>87</v>
      </c>
      <c r="D9" s="172">
        <v>2350.86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57">
        <f t="shared" si="1"/>
        <v>2350.86</v>
      </c>
      <c r="T9" s="99">
        <f t="shared" si="2"/>
        <v>116494.66999999997</v>
      </c>
      <c r="U9" s="156">
        <f t="shared" si="0"/>
        <v>14172.100973236005</v>
      </c>
      <c r="V9" s="134"/>
      <c r="W9" s="47"/>
    </row>
    <row r="10" spans="1:23" ht="12.75">
      <c r="A10" s="1"/>
      <c r="B10" s="169"/>
      <c r="C10" s="17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57">
        <f t="shared" si="1"/>
        <v>0</v>
      </c>
      <c r="T10" s="99">
        <f t="shared" si="2"/>
        <v>116494.66999999997</v>
      </c>
      <c r="U10" s="156">
        <f t="shared" si="0"/>
        <v>14172.100973236005</v>
      </c>
      <c r="V10" s="134"/>
      <c r="W10" s="47"/>
    </row>
    <row r="11" spans="1:23" ht="12.75">
      <c r="A11" s="1" t="s">
        <v>89</v>
      </c>
      <c r="B11" s="169">
        <v>43</v>
      </c>
      <c r="C11" s="178" t="s">
        <v>90</v>
      </c>
      <c r="D11" s="139">
        <v>9203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57">
        <f t="shared" si="1"/>
        <v>9203</v>
      </c>
      <c r="T11" s="99">
        <f t="shared" si="2"/>
        <v>107291.66999999997</v>
      </c>
      <c r="U11" s="156">
        <f t="shared" si="0"/>
        <v>13052.514598540141</v>
      </c>
      <c r="V11" s="134"/>
      <c r="W11" s="47"/>
    </row>
    <row r="12" spans="1:23" ht="12.75">
      <c r="A12" s="1" t="s">
        <v>91</v>
      </c>
      <c r="B12" s="169">
        <v>22450</v>
      </c>
      <c r="C12" s="178" t="s">
        <v>92</v>
      </c>
      <c r="D12" s="139">
        <v>2380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57">
        <f t="shared" si="1"/>
        <v>2380</v>
      </c>
      <c r="T12" s="99">
        <f t="shared" si="2"/>
        <v>104911.66999999997</v>
      </c>
      <c r="U12" s="156">
        <f t="shared" si="0"/>
        <v>12762.976885644764</v>
      </c>
      <c r="V12" s="134"/>
      <c r="W12" s="47"/>
    </row>
    <row r="13" spans="1:23" ht="12.75">
      <c r="A13" s="1" t="s">
        <v>95</v>
      </c>
      <c r="B13" s="169"/>
      <c r="C13" s="178" t="s">
        <v>96</v>
      </c>
      <c r="D13" s="139"/>
      <c r="E13" s="139">
        <v>1352.09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57">
        <f t="shared" si="1"/>
        <v>1352.09</v>
      </c>
      <c r="T13" s="99">
        <f t="shared" si="2"/>
        <v>103559.57999999997</v>
      </c>
      <c r="U13" s="156">
        <f t="shared" si="0"/>
        <v>12598.489051094886</v>
      </c>
      <c r="V13" s="134"/>
      <c r="W13" s="47"/>
    </row>
    <row r="14" spans="1:23" ht="12.75">
      <c r="A14" s="1" t="s">
        <v>97</v>
      </c>
      <c r="B14" s="169"/>
      <c r="C14" s="178" t="s">
        <v>98</v>
      </c>
      <c r="D14" s="139"/>
      <c r="E14" s="139">
        <v>1707.29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57">
        <f t="shared" si="1"/>
        <v>1707.29</v>
      </c>
      <c r="T14" s="99">
        <f t="shared" si="2"/>
        <v>101852.28999999998</v>
      </c>
      <c r="U14" s="156">
        <f t="shared" si="0"/>
        <v>12390.789537712892</v>
      </c>
      <c r="V14" s="134"/>
      <c r="W14" s="47"/>
    </row>
    <row r="15" spans="1:23" ht="12.75">
      <c r="A15" s="1" t="s">
        <v>99</v>
      </c>
      <c r="B15" s="169"/>
      <c r="C15" s="178" t="s">
        <v>100</v>
      </c>
      <c r="D15" s="139"/>
      <c r="E15" s="139">
        <v>1809.17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57">
        <f t="shared" si="1"/>
        <v>1809.17</v>
      </c>
      <c r="T15" s="99">
        <f t="shared" si="2"/>
        <v>100043.11999999998</v>
      </c>
      <c r="U15" s="156">
        <f t="shared" si="0"/>
        <v>12170.695863746956</v>
      </c>
      <c r="V15" s="134"/>
      <c r="W15" s="47"/>
    </row>
    <row r="16" spans="1:23" ht="12.75">
      <c r="A16" s="1" t="s">
        <v>93</v>
      </c>
      <c r="B16" s="169"/>
      <c r="C16" s="178" t="s">
        <v>101</v>
      </c>
      <c r="D16" s="138"/>
      <c r="E16" s="139">
        <v>1545.84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57">
        <f t="shared" si="1"/>
        <v>1545.84</v>
      </c>
      <c r="T16" s="99">
        <f t="shared" si="2"/>
        <v>98497.27999999998</v>
      </c>
      <c r="U16" s="156">
        <f t="shared" si="0"/>
        <v>11982.637469586372</v>
      </c>
      <c r="V16" s="134"/>
      <c r="W16" s="47"/>
    </row>
    <row r="17" spans="1:23" ht="12.75">
      <c r="A17" s="1"/>
      <c r="B17" s="169"/>
      <c r="C17" s="137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57">
        <f t="shared" si="1"/>
        <v>0</v>
      </c>
      <c r="T17" s="99">
        <f t="shared" si="2"/>
        <v>98497.27999999998</v>
      </c>
      <c r="U17" s="156">
        <f t="shared" si="0"/>
        <v>11982.637469586372</v>
      </c>
      <c r="V17" s="134"/>
      <c r="W17" s="47"/>
    </row>
    <row r="18" spans="1:23" ht="12.75">
      <c r="A18" s="1"/>
      <c r="B18" s="169"/>
      <c r="C18" s="137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57">
        <f t="shared" si="1"/>
        <v>0</v>
      </c>
      <c r="T18" s="99">
        <f t="shared" si="2"/>
        <v>98497.27999999998</v>
      </c>
      <c r="U18" s="156">
        <f t="shared" si="0"/>
        <v>11982.637469586372</v>
      </c>
      <c r="V18" s="134"/>
      <c r="W18" s="47"/>
    </row>
    <row r="19" spans="1:23" ht="12.75">
      <c r="A19" s="1"/>
      <c r="B19" s="169"/>
      <c r="C19" s="137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57">
        <f t="shared" si="1"/>
        <v>0</v>
      </c>
      <c r="T19" s="99">
        <f t="shared" si="2"/>
        <v>98497.27999999998</v>
      </c>
      <c r="U19" s="156">
        <f t="shared" si="0"/>
        <v>11982.637469586372</v>
      </c>
      <c r="V19" s="134"/>
      <c r="W19" s="47"/>
    </row>
    <row r="20" spans="1:23" s="146" customFormat="1" ht="12.75">
      <c r="A20" s="135"/>
      <c r="B20" s="149"/>
      <c r="C20" s="134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57">
        <f t="shared" si="1"/>
        <v>0</v>
      </c>
      <c r="T20" s="99">
        <f t="shared" si="2"/>
        <v>98497.27999999998</v>
      </c>
      <c r="U20" s="156">
        <f t="shared" si="0"/>
        <v>11982.637469586372</v>
      </c>
      <c r="V20" s="134"/>
      <c r="W20" s="47"/>
    </row>
    <row r="21" spans="1:23" s="146" customFormat="1" ht="12.75">
      <c r="A21" s="135"/>
      <c r="B21" s="149"/>
      <c r="C21" s="134"/>
      <c r="D21" s="173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57">
        <f t="shared" si="1"/>
        <v>0</v>
      </c>
      <c r="T21" s="99">
        <f t="shared" si="2"/>
        <v>98497.27999999998</v>
      </c>
      <c r="U21" s="156">
        <f t="shared" si="0"/>
        <v>11982.637469586372</v>
      </c>
      <c r="V21" s="134"/>
      <c r="W21" s="47"/>
    </row>
    <row r="22" spans="1:23" s="146" customFormat="1" ht="12.75">
      <c r="A22" s="135"/>
      <c r="B22" s="149"/>
      <c r="C22" s="134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57">
        <f t="shared" si="1"/>
        <v>0</v>
      </c>
      <c r="T22" s="99">
        <f t="shared" si="2"/>
        <v>98497.27999999998</v>
      </c>
      <c r="U22" s="156">
        <f t="shared" si="0"/>
        <v>11982.637469586372</v>
      </c>
      <c r="V22" s="134"/>
      <c r="W22" s="47"/>
    </row>
    <row r="23" spans="1:23" s="146" customFormat="1" ht="12.75">
      <c r="A23" s="135"/>
      <c r="B23" s="149"/>
      <c r="C23" s="134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57">
        <f t="shared" si="1"/>
        <v>0</v>
      </c>
      <c r="T23" s="99">
        <f t="shared" si="2"/>
        <v>98497.27999999998</v>
      </c>
      <c r="U23" s="156">
        <f t="shared" si="0"/>
        <v>11982.637469586372</v>
      </c>
      <c r="V23" s="134"/>
      <c r="W23" s="47"/>
    </row>
    <row r="24" spans="1:23" s="146" customFormat="1" ht="12.75">
      <c r="A24" s="148"/>
      <c r="B24" s="167"/>
      <c r="C24" s="168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57">
        <f t="shared" si="1"/>
        <v>0</v>
      </c>
      <c r="T24" s="99">
        <f t="shared" si="2"/>
        <v>98497.27999999998</v>
      </c>
      <c r="U24" s="156">
        <f t="shared" si="0"/>
        <v>11982.637469586372</v>
      </c>
      <c r="V24" s="134"/>
      <c r="W24" s="47"/>
    </row>
    <row r="25" spans="1:23" s="146" customFormat="1" ht="12.75">
      <c r="A25" s="150"/>
      <c r="B25" s="149"/>
      <c r="C25" s="134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57">
        <f t="shared" si="1"/>
        <v>0</v>
      </c>
      <c r="T25" s="99">
        <f t="shared" si="2"/>
        <v>98497.27999999998</v>
      </c>
      <c r="U25" s="156">
        <f t="shared" si="0"/>
        <v>11982.637469586372</v>
      </c>
      <c r="V25" s="134"/>
      <c r="W25" s="47"/>
    </row>
    <row r="26" spans="1:23" s="146" customFormat="1" ht="12.75">
      <c r="A26" s="150"/>
      <c r="B26" s="149"/>
      <c r="C26" s="134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57">
        <f t="shared" si="1"/>
        <v>0</v>
      </c>
      <c r="T26" s="99">
        <f t="shared" si="2"/>
        <v>98497.27999999998</v>
      </c>
      <c r="U26" s="156">
        <f t="shared" si="0"/>
        <v>11982.637469586372</v>
      </c>
      <c r="V26" s="134"/>
      <c r="W26" s="47"/>
    </row>
    <row r="27" spans="1:23" s="146" customFormat="1" ht="12.75">
      <c r="A27" s="135"/>
      <c r="B27" s="149"/>
      <c r="C27" s="134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57">
        <f t="shared" si="1"/>
        <v>0</v>
      </c>
      <c r="T27" s="99">
        <f t="shared" si="2"/>
        <v>98497.27999999998</v>
      </c>
      <c r="U27" s="156">
        <f t="shared" si="0"/>
        <v>11982.637469586372</v>
      </c>
      <c r="V27" s="134"/>
      <c r="W27" s="47"/>
    </row>
    <row r="28" spans="1:23" ht="12.75">
      <c r="A28" s="3"/>
      <c r="B28" s="147"/>
      <c r="C28" s="137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57">
        <f t="shared" si="1"/>
        <v>0</v>
      </c>
      <c r="T28" s="99">
        <f t="shared" si="2"/>
        <v>98497.27999999998</v>
      </c>
      <c r="U28" s="156">
        <f t="shared" si="0"/>
        <v>11982.637469586372</v>
      </c>
      <c r="V28" s="134"/>
      <c r="W28" s="47"/>
    </row>
    <row r="29" spans="1:23" ht="13.5" thickBot="1">
      <c r="A29" s="14"/>
      <c r="B29" s="151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39"/>
      <c r="S29" s="57">
        <f t="shared" si="1"/>
        <v>0</v>
      </c>
      <c r="T29" s="100">
        <f t="shared" si="2"/>
        <v>98497.27999999998</v>
      </c>
      <c r="U29" s="156">
        <f t="shared" si="0"/>
        <v>11982.637469586372</v>
      </c>
      <c r="V29" s="155"/>
      <c r="W29" s="47"/>
    </row>
    <row r="30" spans="1:23" ht="13.5" thickBot="1">
      <c r="A30" s="11" t="s">
        <v>15</v>
      </c>
      <c r="B30" s="142"/>
      <c r="C30" s="143"/>
      <c r="D30" s="143">
        <f>SUM(D4:D29)</f>
        <v>32083.48</v>
      </c>
      <c r="E30" s="143">
        <f aca="true" t="shared" si="3" ref="E30:O30">SUM(E4:E29)</f>
        <v>6414.39</v>
      </c>
      <c r="F30" s="143">
        <f t="shared" si="3"/>
        <v>0</v>
      </c>
      <c r="G30" s="143">
        <f t="shared" si="3"/>
        <v>0</v>
      </c>
      <c r="H30" s="143">
        <f t="shared" si="3"/>
        <v>0</v>
      </c>
      <c r="I30" s="143">
        <f t="shared" si="3"/>
        <v>0</v>
      </c>
      <c r="J30" s="143">
        <f t="shared" si="3"/>
        <v>0</v>
      </c>
      <c r="K30" s="143">
        <f t="shared" si="3"/>
        <v>0</v>
      </c>
      <c r="L30" s="143">
        <f t="shared" si="3"/>
        <v>0</v>
      </c>
      <c r="M30" s="143">
        <f t="shared" si="3"/>
        <v>0</v>
      </c>
      <c r="N30" s="143">
        <f t="shared" si="3"/>
        <v>0</v>
      </c>
      <c r="O30" s="143">
        <f t="shared" si="3"/>
        <v>0</v>
      </c>
      <c r="P30" s="143">
        <f>SUM(P4:P29)</f>
        <v>0</v>
      </c>
      <c r="Q30" s="143">
        <f>SUM(Q4:Q29)</f>
        <v>0</v>
      </c>
      <c r="R30" s="143">
        <f>SUM(R4:R29)</f>
        <v>0</v>
      </c>
      <c r="S30" s="58">
        <f>SUM(S4:S29)</f>
        <v>38497.869999999995</v>
      </c>
      <c r="T30" s="101">
        <f>T29</f>
        <v>98497.27999999998</v>
      </c>
      <c r="U30" s="156">
        <f t="shared" si="0"/>
        <v>11982.637469586372</v>
      </c>
      <c r="V30" s="153">
        <f>SUM(V3:V29)</f>
        <v>136995.15</v>
      </c>
      <c r="W30" s="103"/>
    </row>
    <row r="34" spans="1:3" ht="12.75">
      <c r="A34" t="s">
        <v>174</v>
      </c>
      <c r="B34" s="169" t="s">
        <v>111</v>
      </c>
      <c r="C34" s="169">
        <v>20000</v>
      </c>
    </row>
    <row r="35" spans="2:3" ht="12.75">
      <c r="B35" s="169" t="s">
        <v>118</v>
      </c>
      <c r="C35" s="169">
        <v>26995.15</v>
      </c>
    </row>
    <row r="36" spans="2:3" ht="12.75">
      <c r="B36" s="169" t="s">
        <v>113</v>
      </c>
      <c r="C36" s="169">
        <v>40000</v>
      </c>
    </row>
    <row r="37" spans="2:3" ht="12.75">
      <c r="B37" s="169" t="s">
        <v>114</v>
      </c>
      <c r="C37" s="169">
        <v>20000</v>
      </c>
    </row>
    <row r="38" spans="2:3" ht="12.75">
      <c r="B38" s="174" t="s">
        <v>112</v>
      </c>
      <c r="C38" s="174">
        <v>9159.95</v>
      </c>
    </row>
    <row r="39" spans="2:3" ht="12.75">
      <c r="B39" s="169" t="s">
        <v>115</v>
      </c>
      <c r="C39" s="169">
        <v>1800</v>
      </c>
    </row>
    <row r="40" spans="2:5" ht="12.75">
      <c r="B40" s="169" t="s">
        <v>119</v>
      </c>
      <c r="C40" s="169">
        <v>1800</v>
      </c>
      <c r="E40" s="177"/>
    </row>
    <row r="41" spans="2:3" ht="12.75">
      <c r="B41" s="169" t="s">
        <v>123</v>
      </c>
      <c r="C41" s="169">
        <v>17240.05</v>
      </c>
    </row>
    <row r="42" spans="2:3" ht="13.5" thickBot="1">
      <c r="B42" s="175"/>
      <c r="C42" s="176">
        <f>SUM(C34:C41)</f>
        <v>136995.15</v>
      </c>
    </row>
    <row r="61" ht="12.75">
      <c r="D61" t="s">
        <v>14</v>
      </c>
    </row>
  </sheetData>
  <sheetProtection formatCells="0" selectLockedCells="1" selectUnlockedCells="1"/>
  <printOptions/>
  <pageMargins left="0.75" right="0.75" top="1" bottom="1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C1">
      <selection activeCell="C14" sqref="C14:C15"/>
    </sheetView>
  </sheetViews>
  <sheetFormatPr defaultColWidth="9.140625" defaultRowHeight="12.75"/>
  <cols>
    <col min="1" max="1" width="35.00390625" style="0" customWidth="1"/>
    <col min="2" max="2" width="14.421875" style="0" bestFit="1" customWidth="1"/>
    <col min="3" max="3" width="9.28125" style="0" bestFit="1" customWidth="1"/>
    <col min="4" max="4" width="9.7109375" style="0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8.8515625" style="0" bestFit="1" customWidth="1"/>
    <col min="10" max="10" width="7.140625" style="0" bestFit="1" customWidth="1"/>
    <col min="11" max="11" width="4.7109375" style="0" customWidth="1"/>
    <col min="12" max="12" width="4.8515625" style="0" bestFit="1" customWidth="1"/>
    <col min="13" max="13" width="7.421875" style="0" bestFit="1" customWidth="1"/>
    <col min="14" max="14" width="7.8515625" style="0" customWidth="1"/>
    <col min="15" max="15" width="8.421875" style="0" customWidth="1"/>
    <col min="16" max="16" width="7.57421875" style="0" bestFit="1" customWidth="1"/>
    <col min="17" max="17" width="6.421875" style="0" bestFit="1" customWidth="1"/>
    <col min="18" max="18" width="4.421875" style="0" customWidth="1"/>
    <col min="20" max="21" width="11.421875" style="0" customWidth="1"/>
    <col min="22" max="22" width="13.28125" style="0" bestFit="1" customWidth="1"/>
    <col min="23" max="23" width="23.00390625" style="0" bestFit="1" customWidth="1"/>
    <col min="24" max="16384" width="11.421875" style="0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8"/>
      <c r="T1" s="83"/>
      <c r="U1" s="89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33</v>
      </c>
      <c r="C2" s="2"/>
      <c r="D2" s="2" t="s">
        <v>0</v>
      </c>
      <c r="E2" s="2" t="s">
        <v>109</v>
      </c>
      <c r="F2" s="2" t="s">
        <v>67</v>
      </c>
      <c r="G2" s="2">
        <v>2009</v>
      </c>
      <c r="H2" s="1"/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90"/>
      <c r="T2" s="91" t="s">
        <v>1</v>
      </c>
      <c r="U2" s="92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93" t="s">
        <v>13</v>
      </c>
      <c r="T3" s="152">
        <f>SUM(V4:V29)+W3</f>
        <v>98497.27999999998</v>
      </c>
      <c r="U3" s="154">
        <f>T3/8.22</f>
        <v>11982.637469586372</v>
      </c>
      <c r="V3" s="72">
        <f>'NOV.'!$V$30</f>
        <v>136995.15</v>
      </c>
      <c r="W3" s="72">
        <f>'NOV.'!$T$30</f>
        <v>98497.27999999998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94"/>
      <c r="T4" s="96"/>
      <c r="U4" s="154">
        <f aca="true" t="shared" si="0" ref="U4:U30">T4/8.22</f>
        <v>0</v>
      </c>
      <c r="V4" s="133"/>
      <c r="W4" s="73"/>
    </row>
    <row r="5" spans="1:23" ht="12.75">
      <c r="A5" s="3" t="s">
        <v>93</v>
      </c>
      <c r="B5" s="170"/>
      <c r="C5" s="178" t="s">
        <v>94</v>
      </c>
      <c r="D5" s="139"/>
      <c r="E5" s="139">
        <v>3091.67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94">
        <f>SUM(D5:R5)</f>
        <v>3091.67</v>
      </c>
      <c r="T5" s="96">
        <f>(T3-S5)</f>
        <v>95405.60999999999</v>
      </c>
      <c r="U5" s="154">
        <f t="shared" si="0"/>
        <v>11606.521897810217</v>
      </c>
      <c r="V5" s="134"/>
      <c r="W5" s="47"/>
    </row>
    <row r="6" spans="1:23" ht="12.75">
      <c r="A6" s="3" t="s">
        <v>95</v>
      </c>
      <c r="B6" s="144"/>
      <c r="C6" s="179" t="s">
        <v>104</v>
      </c>
      <c r="D6" s="17"/>
      <c r="E6" s="17">
        <v>2704.17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4">
        <f aca="true" t="shared" si="1" ref="S6:S29">SUM(D6:R6)</f>
        <v>2704.17</v>
      </c>
      <c r="T6" s="96">
        <f>(T5-S6)</f>
        <v>92701.43999999999</v>
      </c>
      <c r="U6" s="154">
        <f t="shared" si="0"/>
        <v>11277.547445255472</v>
      </c>
      <c r="V6" s="134"/>
      <c r="W6" s="47"/>
    </row>
    <row r="7" spans="1:23" ht="12.75">
      <c r="A7" s="3" t="s">
        <v>97</v>
      </c>
      <c r="B7" s="144"/>
      <c r="C7" s="179" t="s">
        <v>105</v>
      </c>
      <c r="D7" s="17"/>
      <c r="E7" s="17">
        <v>3414.58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94">
        <f t="shared" si="1"/>
        <v>3414.58</v>
      </c>
      <c r="T7" s="96">
        <f aca="true" t="shared" si="2" ref="T7:T29">(T6-S7)</f>
        <v>89286.85999999999</v>
      </c>
      <c r="U7" s="154">
        <f t="shared" si="0"/>
        <v>10862.148418491483</v>
      </c>
      <c r="V7" s="134"/>
      <c r="W7" s="47"/>
    </row>
    <row r="8" spans="1:23" ht="12.75">
      <c r="A8" s="3" t="s">
        <v>99</v>
      </c>
      <c r="B8" s="144"/>
      <c r="C8" s="179" t="s">
        <v>106</v>
      </c>
      <c r="D8" s="17"/>
      <c r="E8" s="17">
        <v>1804.17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4">
        <f t="shared" si="1"/>
        <v>1804.17</v>
      </c>
      <c r="T8" s="96">
        <f t="shared" si="2"/>
        <v>87482.68999999999</v>
      </c>
      <c r="U8" s="154">
        <f t="shared" si="0"/>
        <v>10642.663017031628</v>
      </c>
      <c r="V8" s="134"/>
      <c r="W8" s="47"/>
    </row>
    <row r="9" spans="1:23" ht="12.75">
      <c r="A9" s="3" t="s">
        <v>102</v>
      </c>
      <c r="B9" s="144"/>
      <c r="C9" s="179" t="s">
        <v>103</v>
      </c>
      <c r="D9" s="17"/>
      <c r="E9" s="17">
        <v>1658.86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4">
        <f t="shared" si="1"/>
        <v>1658.86</v>
      </c>
      <c r="T9" s="96">
        <f t="shared" si="2"/>
        <v>85823.82999999999</v>
      </c>
      <c r="U9" s="154">
        <f t="shared" si="0"/>
        <v>10440.85523114355</v>
      </c>
      <c r="V9" s="134"/>
      <c r="W9" s="47"/>
    </row>
    <row r="10" spans="1:23" ht="12.75">
      <c r="A10" s="3" t="s">
        <v>99</v>
      </c>
      <c r="B10" s="144"/>
      <c r="C10" s="179" t="s">
        <v>107</v>
      </c>
      <c r="D10" s="17"/>
      <c r="E10" s="17">
        <v>1804.17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4">
        <f t="shared" si="1"/>
        <v>1804.17</v>
      </c>
      <c r="T10" s="96">
        <f t="shared" si="2"/>
        <v>84019.65999999999</v>
      </c>
      <c r="U10" s="154">
        <f t="shared" si="0"/>
        <v>10221.369829683696</v>
      </c>
      <c r="V10" s="134"/>
      <c r="W10" s="47"/>
    </row>
    <row r="11" spans="1:23" ht="12.75">
      <c r="A11" s="10"/>
      <c r="B11" s="14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4">
        <f t="shared" si="1"/>
        <v>0</v>
      </c>
      <c r="T11" s="96">
        <f t="shared" si="2"/>
        <v>84019.65999999999</v>
      </c>
      <c r="U11" s="154">
        <f t="shared" si="0"/>
        <v>10221.369829683696</v>
      </c>
      <c r="V11" s="134"/>
      <c r="W11" s="47"/>
    </row>
    <row r="12" spans="1:23" ht="12.75">
      <c r="A12" s="10"/>
      <c r="B12" s="144"/>
      <c r="C12" s="17"/>
      <c r="D12" s="17"/>
      <c r="E12" s="3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94">
        <f t="shared" si="1"/>
        <v>0</v>
      </c>
      <c r="T12" s="96">
        <f t="shared" si="2"/>
        <v>84019.65999999999</v>
      </c>
      <c r="U12" s="154">
        <f t="shared" si="0"/>
        <v>10221.369829683696</v>
      </c>
      <c r="V12" s="134"/>
      <c r="W12" s="47"/>
    </row>
    <row r="13" spans="1:23" ht="12.75">
      <c r="A13" s="10"/>
      <c r="B13" s="144"/>
      <c r="C13" s="17"/>
      <c r="D13" s="17"/>
      <c r="E13" s="3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4">
        <f t="shared" si="1"/>
        <v>0</v>
      </c>
      <c r="T13" s="96">
        <f t="shared" si="2"/>
        <v>84019.65999999999</v>
      </c>
      <c r="U13" s="154">
        <f t="shared" si="0"/>
        <v>10221.369829683696</v>
      </c>
      <c r="V13" s="134"/>
      <c r="W13" s="47"/>
    </row>
    <row r="14" spans="1:23" ht="12.75">
      <c r="A14" s="10" t="s">
        <v>116</v>
      </c>
      <c r="B14" s="144"/>
      <c r="C14" s="179" t="s">
        <v>115</v>
      </c>
      <c r="D14" s="17"/>
      <c r="E14" s="3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1800</v>
      </c>
      <c r="R14" s="17"/>
      <c r="S14" s="94">
        <f t="shared" si="1"/>
        <v>1800</v>
      </c>
      <c r="T14" s="96">
        <f t="shared" si="2"/>
        <v>82219.65999999999</v>
      </c>
      <c r="U14" s="154">
        <f t="shared" si="0"/>
        <v>10002.391727493916</v>
      </c>
      <c r="V14" s="134"/>
      <c r="W14" s="47"/>
    </row>
    <row r="15" spans="1:23" ht="12.75">
      <c r="A15" s="10" t="s">
        <v>116</v>
      </c>
      <c r="B15" s="144"/>
      <c r="C15" s="179" t="s">
        <v>117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1800</v>
      </c>
      <c r="R15" s="17"/>
      <c r="S15" s="94">
        <f t="shared" si="1"/>
        <v>1800</v>
      </c>
      <c r="T15" s="96">
        <f t="shared" si="2"/>
        <v>80419.65999999999</v>
      </c>
      <c r="U15" s="154">
        <f t="shared" si="0"/>
        <v>9783.413625304134</v>
      </c>
      <c r="V15" s="134"/>
      <c r="W15" s="47"/>
    </row>
    <row r="16" spans="1:23" ht="12.75">
      <c r="A16" s="10"/>
      <c r="B16" s="14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94">
        <f t="shared" si="1"/>
        <v>0</v>
      </c>
      <c r="T16" s="96">
        <f t="shared" si="2"/>
        <v>80419.65999999999</v>
      </c>
      <c r="U16" s="154">
        <f t="shared" si="0"/>
        <v>9783.413625304134</v>
      </c>
      <c r="V16" s="134"/>
      <c r="W16" s="47"/>
    </row>
    <row r="17" spans="1:23" ht="12.75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4">
        <f t="shared" si="1"/>
        <v>0</v>
      </c>
      <c r="T17" s="96">
        <f t="shared" si="2"/>
        <v>80419.65999999999</v>
      </c>
      <c r="U17" s="154">
        <f t="shared" si="0"/>
        <v>9783.413625304134</v>
      </c>
      <c r="V17" s="134"/>
      <c r="W17" s="47"/>
    </row>
    <row r="18" spans="1:23" ht="12.7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4">
        <f t="shared" si="1"/>
        <v>0</v>
      </c>
      <c r="T18" s="96">
        <f t="shared" si="2"/>
        <v>80419.65999999999</v>
      </c>
      <c r="U18" s="154">
        <f t="shared" si="0"/>
        <v>9783.413625304134</v>
      </c>
      <c r="V18" s="134"/>
      <c r="W18" s="47"/>
    </row>
    <row r="19" spans="1:23" ht="12.75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4">
        <f t="shared" si="1"/>
        <v>0</v>
      </c>
      <c r="T19" s="96">
        <f t="shared" si="2"/>
        <v>80419.65999999999</v>
      </c>
      <c r="U19" s="154">
        <f t="shared" si="0"/>
        <v>9783.413625304134</v>
      </c>
      <c r="V19" s="134"/>
      <c r="W19" s="47"/>
    </row>
    <row r="20" spans="1:23" ht="12.7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4">
        <f t="shared" si="1"/>
        <v>0</v>
      </c>
      <c r="T20" s="96">
        <f t="shared" si="2"/>
        <v>80419.65999999999</v>
      </c>
      <c r="U20" s="154">
        <f t="shared" si="0"/>
        <v>9783.413625304134</v>
      </c>
      <c r="V20" s="134"/>
      <c r="W20" s="47"/>
    </row>
    <row r="21" spans="1:23" ht="12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94">
        <f t="shared" si="1"/>
        <v>0</v>
      </c>
      <c r="T21" s="96">
        <f t="shared" si="2"/>
        <v>80419.65999999999</v>
      </c>
      <c r="U21" s="154">
        <f t="shared" si="0"/>
        <v>9783.413625304134</v>
      </c>
      <c r="V21" s="134"/>
      <c r="W21" s="47"/>
    </row>
    <row r="22" spans="1:23" ht="12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94">
        <f t="shared" si="1"/>
        <v>0</v>
      </c>
      <c r="T22" s="96">
        <f t="shared" si="2"/>
        <v>80419.65999999999</v>
      </c>
      <c r="U22" s="154">
        <f t="shared" si="0"/>
        <v>9783.413625304134</v>
      </c>
      <c r="V22" s="134"/>
      <c r="W22" s="47"/>
    </row>
    <row r="23" spans="1:23" ht="12.75">
      <c r="A23" s="10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94">
        <f t="shared" si="1"/>
        <v>0</v>
      </c>
      <c r="T23" s="96">
        <f t="shared" si="2"/>
        <v>80419.65999999999</v>
      </c>
      <c r="U23" s="154">
        <f t="shared" si="0"/>
        <v>9783.413625304134</v>
      </c>
      <c r="V23" s="134"/>
      <c r="W23" s="47"/>
    </row>
    <row r="24" spans="1:23" ht="12.75">
      <c r="A24" s="10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94">
        <f t="shared" si="1"/>
        <v>0</v>
      </c>
      <c r="T24" s="96">
        <f t="shared" si="2"/>
        <v>80419.65999999999</v>
      </c>
      <c r="U24" s="154">
        <f t="shared" si="0"/>
        <v>9783.413625304134</v>
      </c>
      <c r="V24" s="134"/>
      <c r="W24" s="47"/>
    </row>
    <row r="25" spans="1:23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94">
        <f t="shared" si="1"/>
        <v>0</v>
      </c>
      <c r="T25" s="96">
        <f t="shared" si="2"/>
        <v>80419.65999999999</v>
      </c>
      <c r="U25" s="154">
        <f t="shared" si="0"/>
        <v>9783.413625304134</v>
      </c>
      <c r="V25" s="134"/>
      <c r="W25" s="47"/>
    </row>
    <row r="26" spans="1:23" ht="12.75">
      <c r="A26" s="3"/>
      <c r="B26" s="17"/>
      <c r="C26" s="17"/>
      <c r="D26" s="17"/>
      <c r="E26" s="3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4">
        <f t="shared" si="1"/>
        <v>0</v>
      </c>
      <c r="T26" s="97">
        <f t="shared" si="2"/>
        <v>80419.65999999999</v>
      </c>
      <c r="U26" s="154">
        <f t="shared" si="0"/>
        <v>9783.413625304134</v>
      </c>
      <c r="V26" s="134"/>
      <c r="W26" s="47"/>
    </row>
    <row r="27" spans="1:23" ht="12.7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94">
        <f t="shared" si="1"/>
        <v>0</v>
      </c>
      <c r="T27" s="97">
        <f t="shared" si="2"/>
        <v>80419.65999999999</v>
      </c>
      <c r="U27" s="154">
        <f t="shared" si="0"/>
        <v>9783.413625304134</v>
      </c>
      <c r="V27" s="134"/>
      <c r="W27" s="47"/>
    </row>
    <row r="28" spans="1:23" ht="12.75">
      <c r="A28" s="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94">
        <f t="shared" si="1"/>
        <v>0</v>
      </c>
      <c r="T28" s="97">
        <f t="shared" si="2"/>
        <v>80419.65999999999</v>
      </c>
      <c r="U28" s="154">
        <f t="shared" si="0"/>
        <v>9783.413625304134</v>
      </c>
      <c r="V28" s="134"/>
      <c r="W28" s="47"/>
    </row>
    <row r="29" spans="1:23" ht="13.5" thickBot="1">
      <c r="A29" s="1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94">
        <f t="shared" si="1"/>
        <v>0</v>
      </c>
      <c r="T29" s="97">
        <f t="shared" si="2"/>
        <v>80419.65999999999</v>
      </c>
      <c r="U29" s="154">
        <f t="shared" si="0"/>
        <v>9783.413625304134</v>
      </c>
      <c r="V29" s="134"/>
      <c r="W29" s="47"/>
    </row>
    <row r="30" spans="1:23" ht="13.5" thickBot="1">
      <c r="A30" s="11" t="s">
        <v>15</v>
      </c>
      <c r="B30" s="22"/>
      <c r="C30" s="18"/>
      <c r="D30" s="18">
        <f>SUM(D4:D29)</f>
        <v>0</v>
      </c>
      <c r="E30" s="18">
        <f aca="true" t="shared" si="3" ref="E30:L30">SUM(E4:E29)</f>
        <v>14477.62</v>
      </c>
      <c r="F30" s="18">
        <f t="shared" si="3"/>
        <v>0</v>
      </c>
      <c r="G30" s="18">
        <f t="shared" si="3"/>
        <v>0</v>
      </c>
      <c r="H30" s="18">
        <f t="shared" si="3"/>
        <v>0</v>
      </c>
      <c r="I30" s="18">
        <f t="shared" si="3"/>
        <v>0</v>
      </c>
      <c r="J30" s="18">
        <f t="shared" si="3"/>
        <v>0</v>
      </c>
      <c r="K30" s="18">
        <f t="shared" si="3"/>
        <v>0</v>
      </c>
      <c r="L30" s="18">
        <f t="shared" si="3"/>
        <v>0</v>
      </c>
      <c r="M30" s="18">
        <f aca="true" t="shared" si="4" ref="M30:S30">SUM(M4:M29)</f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3600</v>
      </c>
      <c r="R30" s="18">
        <f t="shared" si="4"/>
        <v>0</v>
      </c>
      <c r="S30" s="95">
        <f t="shared" si="4"/>
        <v>18077.620000000003</v>
      </c>
      <c r="T30" s="98">
        <f>T29</f>
        <v>80419.65999999999</v>
      </c>
      <c r="U30" s="154">
        <f t="shared" si="0"/>
        <v>9783.413625304134</v>
      </c>
      <c r="V30" s="153">
        <f>SUM(V3:V29)</f>
        <v>136995.15</v>
      </c>
      <c r="W30" s="74"/>
    </row>
  </sheetData>
  <printOptions/>
  <pageMargins left="0.75" right="0.75" top="1" bottom="1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workbookViewId="0" topLeftCell="B1">
      <selection activeCell="C6" sqref="C6:C8"/>
    </sheetView>
  </sheetViews>
  <sheetFormatPr defaultColWidth="9.140625" defaultRowHeight="12.75"/>
  <cols>
    <col min="1" max="1" width="39.00390625" style="78" bestFit="1" customWidth="1"/>
    <col min="2" max="2" width="9.7109375" style="0" customWidth="1"/>
    <col min="3" max="3" width="11.00390625" style="0" bestFit="1" customWidth="1"/>
    <col min="4" max="4" width="10.28125" style="0" customWidth="1"/>
    <col min="5" max="5" width="10.28125" style="0" bestFit="1" customWidth="1"/>
    <col min="6" max="7" width="8.57421875" style="0" bestFit="1" customWidth="1"/>
    <col min="8" max="8" width="8.57421875" style="0" customWidth="1"/>
    <col min="9" max="9" width="8.8515625" style="0" bestFit="1" customWidth="1"/>
    <col min="10" max="10" width="7.140625" style="0" bestFit="1" customWidth="1"/>
    <col min="11" max="11" width="4.57421875" style="0" bestFit="1" customWidth="1"/>
    <col min="12" max="12" width="5.140625" style="0" customWidth="1"/>
    <col min="13" max="13" width="7.421875" style="0" bestFit="1" customWidth="1"/>
    <col min="14" max="14" width="10.140625" style="0" customWidth="1"/>
    <col min="15" max="15" width="8.7109375" style="0" customWidth="1"/>
    <col min="16" max="17" width="5.7109375" style="0" customWidth="1"/>
    <col min="18" max="18" width="9.28125" style="0" bestFit="1" customWidth="1"/>
    <col min="19" max="19" width="8.00390625" style="0" customWidth="1"/>
    <col min="20" max="21" width="11.421875" style="0" customWidth="1"/>
    <col min="22" max="22" width="13.28125" style="0" bestFit="1" customWidth="1"/>
    <col min="23" max="23" width="23.00390625" style="0" bestFit="1" customWidth="1"/>
    <col min="24" max="16384" width="11.421875" style="0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8"/>
      <c r="T1" s="83"/>
      <c r="U1" s="89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17</v>
      </c>
      <c r="C2" s="2" t="s">
        <v>34</v>
      </c>
      <c r="D2" s="2" t="s">
        <v>0</v>
      </c>
      <c r="E2" s="2" t="s">
        <v>83</v>
      </c>
      <c r="F2" s="2"/>
      <c r="G2" s="2" t="s">
        <v>67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90"/>
      <c r="T2" s="91" t="s">
        <v>1</v>
      </c>
      <c r="U2" s="92" t="s">
        <v>1</v>
      </c>
      <c r="V2" s="48"/>
      <c r="W2" s="49" t="s">
        <v>55</v>
      </c>
    </row>
    <row r="3" spans="1:23" ht="13.5" thickBot="1">
      <c r="A3" s="102" t="s">
        <v>2</v>
      </c>
      <c r="B3" s="113" t="s">
        <v>3</v>
      </c>
      <c r="C3" s="113" t="s">
        <v>4</v>
      </c>
      <c r="D3" s="113" t="s">
        <v>32</v>
      </c>
      <c r="E3" s="113" t="s">
        <v>6</v>
      </c>
      <c r="F3" s="113" t="s">
        <v>7</v>
      </c>
      <c r="G3" s="113" t="s">
        <v>62</v>
      </c>
      <c r="H3" s="113" t="s">
        <v>9</v>
      </c>
      <c r="I3" s="113" t="s">
        <v>10</v>
      </c>
      <c r="J3" s="113" t="s">
        <v>11</v>
      </c>
      <c r="K3" s="113" t="s">
        <v>18</v>
      </c>
      <c r="L3" s="113" t="s">
        <v>19</v>
      </c>
      <c r="M3" s="113" t="s">
        <v>57</v>
      </c>
      <c r="N3" s="113" t="s">
        <v>58</v>
      </c>
      <c r="O3" s="113" t="s">
        <v>12</v>
      </c>
      <c r="P3" s="113" t="s">
        <v>63</v>
      </c>
      <c r="Q3" s="113" t="s">
        <v>61</v>
      </c>
      <c r="R3" s="113" t="s">
        <v>59</v>
      </c>
      <c r="S3" s="93" t="s">
        <v>13</v>
      </c>
      <c r="T3" s="152">
        <f>SUM(V4:V29)+W3</f>
        <v>80419.65999999999</v>
      </c>
      <c r="U3" s="154">
        <f>T3/8.22</f>
        <v>9783.413625304134</v>
      </c>
      <c r="V3" s="72">
        <f>'DIC.'!$V$30</f>
        <v>136995.15</v>
      </c>
      <c r="W3" s="72">
        <f>'DIC.'!$T$30</f>
        <v>80419.65999999999</v>
      </c>
    </row>
    <row r="4" spans="1:23" ht="12.75">
      <c r="A4" s="33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93"/>
      <c r="T4" s="85"/>
      <c r="U4" s="154">
        <f aca="true" t="shared" si="0" ref="U4:U30">T4/8.22</f>
        <v>0</v>
      </c>
      <c r="V4" s="133"/>
      <c r="W4" s="73"/>
    </row>
    <row r="5" spans="1:23" ht="12.75">
      <c r="A5" s="102"/>
      <c r="B5" s="14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94">
        <f>SUM(D5:R5)</f>
        <v>0</v>
      </c>
      <c r="T5" s="96">
        <f>(T3-S5)</f>
        <v>80419.65999999999</v>
      </c>
      <c r="U5" s="154">
        <f t="shared" si="0"/>
        <v>9783.413625304134</v>
      </c>
      <c r="V5" s="134"/>
      <c r="W5" s="47"/>
    </row>
    <row r="6" spans="1:23" ht="12.75">
      <c r="A6" s="102" t="s">
        <v>124</v>
      </c>
      <c r="B6" s="144"/>
      <c r="C6" s="179" t="s">
        <v>150</v>
      </c>
      <c r="D6" s="17"/>
      <c r="E6" s="17">
        <v>1545.84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4">
        <f aca="true" t="shared" si="1" ref="S6:S29">SUM(D6:R6)</f>
        <v>1545.84</v>
      </c>
      <c r="T6" s="96">
        <f>(T5-S6)</f>
        <v>78873.81999999999</v>
      </c>
      <c r="U6" s="154">
        <f t="shared" si="0"/>
        <v>9595.35523114355</v>
      </c>
      <c r="V6" s="134"/>
      <c r="W6" s="47"/>
    </row>
    <row r="7" spans="1:23" ht="12.75">
      <c r="A7" s="102" t="s">
        <v>97</v>
      </c>
      <c r="B7" s="144"/>
      <c r="C7" s="179" t="s">
        <v>148</v>
      </c>
      <c r="D7" s="17"/>
      <c r="E7" s="17">
        <v>853.45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94">
        <f t="shared" si="1"/>
        <v>853.45</v>
      </c>
      <c r="T7" s="96">
        <f aca="true" t="shared" si="2" ref="T7:T29">(T6-S7)</f>
        <v>78020.37</v>
      </c>
      <c r="U7" s="154">
        <f t="shared" si="0"/>
        <v>9491.52919708029</v>
      </c>
      <c r="V7" s="134"/>
      <c r="W7" s="47"/>
    </row>
    <row r="8" spans="1:23" ht="12.75">
      <c r="A8" s="102" t="s">
        <v>125</v>
      </c>
      <c r="B8" s="144"/>
      <c r="C8" s="179" t="s">
        <v>149</v>
      </c>
      <c r="D8" s="17"/>
      <c r="E8" s="17">
        <v>676.05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4">
        <f t="shared" si="1"/>
        <v>676.05</v>
      </c>
      <c r="T8" s="96">
        <f t="shared" si="2"/>
        <v>77344.31999999999</v>
      </c>
      <c r="U8" s="154">
        <f t="shared" si="0"/>
        <v>9409.284671532845</v>
      </c>
      <c r="V8" s="134"/>
      <c r="W8" s="47"/>
    </row>
    <row r="9" spans="1:23" ht="12.75">
      <c r="A9" s="102"/>
      <c r="B9" s="14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4">
        <f t="shared" si="1"/>
        <v>0</v>
      </c>
      <c r="T9" s="96">
        <f t="shared" si="2"/>
        <v>77344.31999999999</v>
      </c>
      <c r="U9" s="154">
        <f t="shared" si="0"/>
        <v>9409.284671532845</v>
      </c>
      <c r="V9" s="134"/>
      <c r="W9" s="47"/>
    </row>
    <row r="10" spans="1:23" ht="12.75">
      <c r="A10" s="102"/>
      <c r="B10" s="14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4">
        <f t="shared" si="1"/>
        <v>0</v>
      </c>
      <c r="T10" s="96">
        <f t="shared" si="2"/>
        <v>77344.31999999999</v>
      </c>
      <c r="U10" s="154">
        <f t="shared" si="0"/>
        <v>9409.284671532845</v>
      </c>
      <c r="V10" s="134"/>
      <c r="W10" s="47"/>
    </row>
    <row r="11" spans="1:23" ht="12.75">
      <c r="A11" s="102"/>
      <c r="B11" s="14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4">
        <f t="shared" si="1"/>
        <v>0</v>
      </c>
      <c r="T11" s="96">
        <f t="shared" si="2"/>
        <v>77344.31999999999</v>
      </c>
      <c r="U11" s="154">
        <f t="shared" si="0"/>
        <v>9409.284671532845</v>
      </c>
      <c r="V11" s="134"/>
      <c r="W11" s="47"/>
    </row>
    <row r="12" spans="1:23" ht="12.75">
      <c r="A12" s="102"/>
      <c r="B12" s="14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94">
        <f t="shared" si="1"/>
        <v>0</v>
      </c>
      <c r="T12" s="96">
        <f t="shared" si="2"/>
        <v>77344.31999999999</v>
      </c>
      <c r="U12" s="154">
        <f t="shared" si="0"/>
        <v>9409.284671532845</v>
      </c>
      <c r="V12" s="134"/>
      <c r="W12" s="47"/>
    </row>
    <row r="13" spans="1:23" ht="12.75">
      <c r="A13" s="102"/>
      <c r="B13" s="14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4">
        <f t="shared" si="1"/>
        <v>0</v>
      </c>
      <c r="T13" s="96">
        <f t="shared" si="2"/>
        <v>77344.31999999999</v>
      </c>
      <c r="U13" s="154">
        <f t="shared" si="0"/>
        <v>9409.284671532845</v>
      </c>
      <c r="V13" s="134"/>
      <c r="W13" s="47"/>
    </row>
    <row r="14" spans="1:23" ht="12.75">
      <c r="A14" s="102"/>
      <c r="B14" s="14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4">
        <f t="shared" si="1"/>
        <v>0</v>
      </c>
      <c r="T14" s="96">
        <f t="shared" si="2"/>
        <v>77344.31999999999</v>
      </c>
      <c r="U14" s="154">
        <f t="shared" si="0"/>
        <v>9409.284671532845</v>
      </c>
      <c r="V14" s="134"/>
      <c r="W14" s="47"/>
    </row>
    <row r="15" spans="1:23" ht="12.75">
      <c r="A15" s="102"/>
      <c r="B15" s="14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4">
        <f t="shared" si="1"/>
        <v>0</v>
      </c>
      <c r="T15" s="96">
        <f t="shared" si="2"/>
        <v>77344.31999999999</v>
      </c>
      <c r="U15" s="154">
        <f t="shared" si="0"/>
        <v>9409.284671532845</v>
      </c>
      <c r="V15" s="134"/>
      <c r="W15" s="47"/>
    </row>
    <row r="16" spans="1:23" ht="12.75">
      <c r="A16" s="102"/>
      <c r="B16" s="14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94">
        <f t="shared" si="1"/>
        <v>0</v>
      </c>
      <c r="T16" s="96">
        <f t="shared" si="2"/>
        <v>77344.31999999999</v>
      </c>
      <c r="U16" s="154">
        <f t="shared" si="0"/>
        <v>9409.284671532845</v>
      </c>
      <c r="V16" s="134"/>
      <c r="W16" s="47"/>
    </row>
    <row r="17" spans="1:23" ht="12.75">
      <c r="A17" s="102"/>
      <c r="B17" s="14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4">
        <f t="shared" si="1"/>
        <v>0</v>
      </c>
      <c r="T17" s="96">
        <f t="shared" si="2"/>
        <v>77344.31999999999</v>
      </c>
      <c r="U17" s="154">
        <f t="shared" si="0"/>
        <v>9409.284671532845</v>
      </c>
      <c r="V17" s="134"/>
      <c r="W17" s="47"/>
    </row>
    <row r="18" spans="1:23" ht="12.75">
      <c r="A18" s="145"/>
      <c r="B18" s="131"/>
      <c r="C18" s="3"/>
      <c r="D18" s="3"/>
      <c r="E18" s="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4">
        <f t="shared" si="1"/>
        <v>0</v>
      </c>
      <c r="T18" s="96">
        <f t="shared" si="2"/>
        <v>77344.31999999999</v>
      </c>
      <c r="U18" s="154">
        <f t="shared" si="0"/>
        <v>9409.284671532845</v>
      </c>
      <c r="V18" s="134"/>
      <c r="W18" s="47"/>
    </row>
    <row r="19" spans="1:23" ht="12.75">
      <c r="A19" s="102"/>
      <c r="B19" s="14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4">
        <f t="shared" si="1"/>
        <v>0</v>
      </c>
      <c r="T19" s="96">
        <f t="shared" si="2"/>
        <v>77344.31999999999</v>
      </c>
      <c r="U19" s="154">
        <f t="shared" si="0"/>
        <v>9409.284671532845</v>
      </c>
      <c r="V19" s="134"/>
      <c r="W19" s="47"/>
    </row>
    <row r="20" spans="1:23" ht="12.75">
      <c r="A20" s="102"/>
      <c r="B20" s="14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4">
        <f t="shared" si="1"/>
        <v>0</v>
      </c>
      <c r="T20" s="96">
        <f t="shared" si="2"/>
        <v>77344.31999999999</v>
      </c>
      <c r="U20" s="154">
        <f t="shared" si="0"/>
        <v>9409.284671532845</v>
      </c>
      <c r="V20" s="134"/>
      <c r="W20" s="47"/>
    </row>
    <row r="21" spans="1:23" ht="12.75">
      <c r="A21" s="102"/>
      <c r="B21" s="14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94">
        <f t="shared" si="1"/>
        <v>0</v>
      </c>
      <c r="T21" s="96">
        <f t="shared" si="2"/>
        <v>77344.31999999999</v>
      </c>
      <c r="U21" s="154">
        <f t="shared" si="0"/>
        <v>9409.284671532845</v>
      </c>
      <c r="V21" s="134"/>
      <c r="W21" s="47"/>
    </row>
    <row r="22" spans="1:23" ht="12.75">
      <c r="A22" s="102"/>
      <c r="B22" s="14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94">
        <f t="shared" si="1"/>
        <v>0</v>
      </c>
      <c r="T22" s="96">
        <f t="shared" si="2"/>
        <v>77344.31999999999</v>
      </c>
      <c r="U22" s="154">
        <f t="shared" si="0"/>
        <v>9409.284671532845</v>
      </c>
      <c r="V22" s="134"/>
      <c r="W22" s="47"/>
    </row>
    <row r="23" spans="1:23" ht="12.75">
      <c r="A23" s="102"/>
      <c r="B23" s="14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94">
        <f t="shared" si="1"/>
        <v>0</v>
      </c>
      <c r="T23" s="96">
        <f t="shared" si="2"/>
        <v>77344.31999999999</v>
      </c>
      <c r="U23" s="154">
        <f t="shared" si="0"/>
        <v>9409.284671532845</v>
      </c>
      <c r="V23" s="134"/>
      <c r="W23" s="47"/>
    </row>
    <row r="24" spans="1:23" ht="12.75">
      <c r="A24" s="102"/>
      <c r="B24" s="14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94">
        <f t="shared" si="1"/>
        <v>0</v>
      </c>
      <c r="T24" s="96">
        <f t="shared" si="2"/>
        <v>77344.31999999999</v>
      </c>
      <c r="U24" s="154">
        <f t="shared" si="0"/>
        <v>9409.284671532845</v>
      </c>
      <c r="V24" s="134"/>
      <c r="W24" s="47"/>
    </row>
    <row r="25" spans="1:23" ht="12.75">
      <c r="A25" s="2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94">
        <f t="shared" si="1"/>
        <v>0</v>
      </c>
      <c r="T25" s="96">
        <f t="shared" si="2"/>
        <v>77344.31999999999</v>
      </c>
      <c r="U25" s="154">
        <f t="shared" si="0"/>
        <v>9409.284671532845</v>
      </c>
      <c r="V25" s="134"/>
      <c r="W25" s="47"/>
    </row>
    <row r="26" spans="1:23" ht="12.75">
      <c r="A26" s="2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4">
        <f t="shared" si="1"/>
        <v>0</v>
      </c>
      <c r="T26" s="97">
        <f t="shared" si="2"/>
        <v>77344.31999999999</v>
      </c>
      <c r="U26" s="154">
        <f t="shared" si="0"/>
        <v>9409.284671532845</v>
      </c>
      <c r="V26" s="134"/>
      <c r="W26" s="47"/>
    </row>
    <row r="27" spans="1:23" ht="12.75">
      <c r="A27" s="2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94">
        <f t="shared" si="1"/>
        <v>0</v>
      </c>
      <c r="T27" s="97">
        <f t="shared" si="2"/>
        <v>77344.31999999999</v>
      </c>
      <c r="U27" s="154">
        <f t="shared" si="0"/>
        <v>9409.284671532845</v>
      </c>
      <c r="V27" s="134"/>
      <c r="W27" s="47"/>
    </row>
    <row r="28" spans="1:23" ht="12.75">
      <c r="A28" s="2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94">
        <f t="shared" si="1"/>
        <v>0</v>
      </c>
      <c r="T28" s="97">
        <f t="shared" si="2"/>
        <v>77344.31999999999</v>
      </c>
      <c r="U28" s="154">
        <f t="shared" si="0"/>
        <v>9409.284671532845</v>
      </c>
      <c r="V28" s="134"/>
      <c r="W28" s="47"/>
    </row>
    <row r="29" spans="1:23" ht="13.5" thickBot="1">
      <c r="A29" s="2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94">
        <f t="shared" si="1"/>
        <v>0</v>
      </c>
      <c r="T29" s="97">
        <f t="shared" si="2"/>
        <v>77344.31999999999</v>
      </c>
      <c r="U29" s="154">
        <f t="shared" si="0"/>
        <v>9409.284671532845</v>
      </c>
      <c r="V29" s="134"/>
      <c r="W29" s="47"/>
    </row>
    <row r="30" spans="1:23" ht="13.5" thickBot="1">
      <c r="A30" s="11" t="s">
        <v>15</v>
      </c>
      <c r="B30" s="22"/>
      <c r="C30" s="18"/>
      <c r="D30" s="18">
        <f>SUM(D4:D29)</f>
        <v>0</v>
      </c>
      <c r="E30" s="18">
        <f aca="true" t="shared" si="3" ref="E30:S30">SUM(E4:E29)</f>
        <v>3075.34</v>
      </c>
      <c r="F30" s="18">
        <f t="shared" si="3"/>
        <v>0</v>
      </c>
      <c r="G30" s="18">
        <f t="shared" si="3"/>
        <v>0</v>
      </c>
      <c r="H30" s="18">
        <f t="shared" si="3"/>
        <v>0</v>
      </c>
      <c r="I30" s="18">
        <f t="shared" si="3"/>
        <v>0</v>
      </c>
      <c r="J30" s="18">
        <f t="shared" si="3"/>
        <v>0</v>
      </c>
      <c r="K30" s="18">
        <f>SUM(K4:K29)</f>
        <v>0</v>
      </c>
      <c r="L30" s="18">
        <f>SUM(L4:L29)</f>
        <v>0</v>
      </c>
      <c r="M30" s="18">
        <f>SUM(M4:M29)</f>
        <v>0</v>
      </c>
      <c r="N30" s="18">
        <f>SUM(N4:N29)</f>
        <v>0</v>
      </c>
      <c r="O30" s="18">
        <f>SUM(O4:O29)</f>
        <v>0</v>
      </c>
      <c r="P30" s="18">
        <f t="shared" si="3"/>
        <v>0</v>
      </c>
      <c r="Q30" s="18">
        <f t="shared" si="3"/>
        <v>0</v>
      </c>
      <c r="R30" s="18">
        <f t="shared" si="3"/>
        <v>0</v>
      </c>
      <c r="S30" s="95">
        <f t="shared" si="3"/>
        <v>3075.34</v>
      </c>
      <c r="T30" s="98">
        <f>T29</f>
        <v>77344.31999999999</v>
      </c>
      <c r="U30" s="154">
        <f t="shared" si="0"/>
        <v>9409.284671532845</v>
      </c>
      <c r="V30" s="153">
        <f>SUM(V3:V29)</f>
        <v>136995.15</v>
      </c>
      <c r="W30" s="75"/>
    </row>
    <row r="32" spans="1:16" ht="12.75">
      <c r="A32" s="2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2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2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printOptions/>
  <pageMargins left="0.75" right="0.75" top="1" bottom="1" header="0" footer="0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E1">
      <selection activeCell="A23" sqref="A23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39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46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50">
        <f>SUM(V4:V29)+W3</f>
        <v>77344.31999999999</v>
      </c>
      <c r="U3" s="51">
        <f>T3/8.22</f>
        <v>9409.284671532845</v>
      </c>
      <c r="V3" s="52">
        <f>'CAJA-DIEGO-Q3000-BR#336'!$V$30</f>
        <v>136995.15</v>
      </c>
      <c r="W3" s="72">
        <f>ENERO!T30</f>
        <v>77344.31999999999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69"/>
      <c r="U4" s="51">
        <f aca="true" t="shared" si="0" ref="U4:U30">T4/8.22</f>
        <v>0</v>
      </c>
      <c r="V4" s="104"/>
      <c r="W4" s="73"/>
    </row>
    <row r="5" spans="1:23" ht="12.75">
      <c r="A5" s="102" t="s">
        <v>161</v>
      </c>
      <c r="B5" s="4">
        <v>8176</v>
      </c>
      <c r="C5" s="4" t="s">
        <v>162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3232</v>
      </c>
      <c r="Q5" s="4"/>
      <c r="R5" s="4"/>
      <c r="S5" s="56">
        <f>SUM(D5:R5)</f>
        <v>3232</v>
      </c>
      <c r="T5" s="69">
        <f>(T3-S5)</f>
        <v>74112.31999999999</v>
      </c>
      <c r="U5" s="51">
        <f t="shared" si="0"/>
        <v>9016.097323600972</v>
      </c>
      <c r="V5" s="105"/>
      <c r="W5" s="47"/>
    </row>
    <row r="6" spans="1:23" ht="12.75">
      <c r="A6" s="102" t="s">
        <v>141</v>
      </c>
      <c r="B6" s="4">
        <v>61</v>
      </c>
      <c r="C6" s="4" t="s">
        <v>163</v>
      </c>
      <c r="D6" s="4">
        <v>1260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1260</v>
      </c>
      <c r="T6" s="69">
        <f>(T5-S6)</f>
        <v>72852.31999999999</v>
      </c>
      <c r="U6" s="51">
        <f t="shared" si="0"/>
        <v>8862.812652068125</v>
      </c>
      <c r="V6" s="105"/>
      <c r="W6" s="47"/>
    </row>
    <row r="7" spans="1:23" ht="12.75">
      <c r="A7" s="102" t="s">
        <v>93</v>
      </c>
      <c r="B7" s="4"/>
      <c r="C7" s="4" t="s">
        <v>164</v>
      </c>
      <c r="D7" s="4"/>
      <c r="E7" s="4">
        <v>2693.75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2693.75</v>
      </c>
      <c r="T7" s="69">
        <f aca="true" t="shared" si="2" ref="T7:T29">(T6-S7)</f>
        <v>70158.56999999999</v>
      </c>
      <c r="U7" s="51">
        <f t="shared" si="0"/>
        <v>8535.105839416057</v>
      </c>
      <c r="V7" s="105"/>
      <c r="W7" s="47"/>
    </row>
    <row r="8" spans="1:23" ht="12.75">
      <c r="A8" s="102" t="s">
        <v>99</v>
      </c>
      <c r="B8" s="4"/>
      <c r="C8" s="4" t="s">
        <v>165</v>
      </c>
      <c r="D8" s="4"/>
      <c r="E8" s="4">
        <v>1954.17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1954.17</v>
      </c>
      <c r="T8" s="69">
        <f t="shared" si="2"/>
        <v>68204.4</v>
      </c>
      <c r="U8" s="51">
        <f t="shared" si="0"/>
        <v>8297.37226277372</v>
      </c>
      <c r="V8" s="105"/>
      <c r="W8" s="47"/>
    </row>
    <row r="9" spans="1:23" ht="12.75">
      <c r="A9" s="102" t="s">
        <v>166</v>
      </c>
      <c r="B9" s="4"/>
      <c r="C9" s="4" t="s">
        <v>167</v>
      </c>
      <c r="D9" s="4">
        <v>2685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2685</v>
      </c>
      <c r="T9" s="69">
        <f t="shared" si="2"/>
        <v>65519.399999999994</v>
      </c>
      <c r="U9" s="51">
        <f t="shared" si="0"/>
        <v>7970.729927007298</v>
      </c>
      <c r="V9" s="105"/>
      <c r="W9" s="47"/>
    </row>
    <row r="10" spans="1:23" ht="12.75">
      <c r="A10" s="10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0</v>
      </c>
      <c r="T10" s="69">
        <f t="shared" si="2"/>
        <v>65519.399999999994</v>
      </c>
      <c r="U10" s="51">
        <f t="shared" si="0"/>
        <v>7970.729927007298</v>
      </c>
      <c r="V10" s="105"/>
      <c r="W10" s="47"/>
    </row>
    <row r="11" spans="1:23" ht="12.75">
      <c r="A11" s="102" t="s">
        <v>168</v>
      </c>
      <c r="B11" s="4"/>
      <c r="C11" s="4" t="s">
        <v>169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0</v>
      </c>
      <c r="T11" s="69">
        <f t="shared" si="2"/>
        <v>65519.399999999994</v>
      </c>
      <c r="U11" s="51">
        <f t="shared" si="0"/>
        <v>7970.729927007298</v>
      </c>
      <c r="V11" s="105"/>
      <c r="W11" s="47"/>
    </row>
    <row r="12" spans="1:23" ht="12.75">
      <c r="A12" s="102" t="s">
        <v>170</v>
      </c>
      <c r="B12" s="4">
        <v>154922</v>
      </c>
      <c r="C12" s="4"/>
      <c r="D12" s="4"/>
      <c r="E12" s="4"/>
      <c r="F12" s="4">
        <v>22.9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22.9</v>
      </c>
      <c r="T12" s="69">
        <f t="shared" si="2"/>
        <v>65496.49999999999</v>
      </c>
      <c r="U12" s="51">
        <f t="shared" si="0"/>
        <v>7967.944038929439</v>
      </c>
      <c r="V12" s="105"/>
      <c r="W12" s="47"/>
    </row>
    <row r="13" spans="1:23" ht="12.75">
      <c r="A13" s="10" t="s">
        <v>171</v>
      </c>
      <c r="B13" s="4">
        <v>106</v>
      </c>
      <c r="C13" s="4"/>
      <c r="D13" s="4"/>
      <c r="E13" s="4"/>
      <c r="F13" s="4">
        <v>24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24</v>
      </c>
      <c r="T13" s="69">
        <f t="shared" si="2"/>
        <v>65472.49999999999</v>
      </c>
      <c r="U13" s="51">
        <f t="shared" si="0"/>
        <v>7965.024330900242</v>
      </c>
      <c r="V13" s="105"/>
      <c r="W13" s="47"/>
    </row>
    <row r="14" spans="1:23" ht="12.75">
      <c r="A14" s="10" t="s">
        <v>172</v>
      </c>
      <c r="B14" s="4">
        <v>5016</v>
      </c>
      <c r="C14" s="4"/>
      <c r="D14" s="4"/>
      <c r="E14" s="4"/>
      <c r="F14" s="4"/>
      <c r="G14" s="4">
        <v>300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300</v>
      </c>
      <c r="T14" s="69">
        <f t="shared" si="2"/>
        <v>65172.49999999999</v>
      </c>
      <c r="U14" s="51">
        <f t="shared" si="0"/>
        <v>7928.527980535278</v>
      </c>
      <c r="V14" s="105"/>
      <c r="W14" s="47"/>
    </row>
    <row r="15" spans="1:23" ht="12.75">
      <c r="A15" s="10" t="s">
        <v>135</v>
      </c>
      <c r="B15" s="4">
        <v>145487</v>
      </c>
      <c r="C15" s="4"/>
      <c r="D15" s="4"/>
      <c r="E15" s="4"/>
      <c r="F15" s="4"/>
      <c r="G15" s="4"/>
      <c r="H15" s="4"/>
      <c r="I15" s="4">
        <v>200</v>
      </c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200</v>
      </c>
      <c r="T15" s="69">
        <f t="shared" si="2"/>
        <v>64972.49999999999</v>
      </c>
      <c r="U15" s="51">
        <f t="shared" si="0"/>
        <v>7904.1970802919695</v>
      </c>
      <c r="V15" s="105"/>
      <c r="W15" s="47"/>
    </row>
    <row r="16" spans="1:23" ht="12.75">
      <c r="A16" s="10" t="s">
        <v>135</v>
      </c>
      <c r="B16" s="4">
        <v>145233</v>
      </c>
      <c r="C16" s="4"/>
      <c r="D16" s="4"/>
      <c r="E16" s="4"/>
      <c r="F16" s="4"/>
      <c r="G16" s="4"/>
      <c r="H16" s="4"/>
      <c r="I16" s="4">
        <v>200</v>
      </c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200</v>
      </c>
      <c r="T16" s="69">
        <f t="shared" si="2"/>
        <v>64772.49999999999</v>
      </c>
      <c r="U16" s="51">
        <f t="shared" si="0"/>
        <v>7879.866180048661</v>
      </c>
      <c r="V16" s="105"/>
      <c r="W16" s="47"/>
    </row>
    <row r="17" spans="1:23" ht="12.75">
      <c r="A17" s="10" t="s">
        <v>173</v>
      </c>
      <c r="B17" s="4">
        <v>1952636</v>
      </c>
      <c r="C17" s="4"/>
      <c r="D17" s="4"/>
      <c r="E17" s="4"/>
      <c r="F17" s="4"/>
      <c r="G17" s="4"/>
      <c r="H17" s="4"/>
      <c r="I17" s="4"/>
      <c r="J17" s="4"/>
      <c r="K17" s="4">
        <v>45</v>
      </c>
      <c r="L17" s="4"/>
      <c r="M17" s="4"/>
      <c r="N17" s="4"/>
      <c r="O17" s="4"/>
      <c r="P17" s="4"/>
      <c r="Q17" s="4"/>
      <c r="R17" s="4"/>
      <c r="S17" s="56">
        <f t="shared" si="1"/>
        <v>45</v>
      </c>
      <c r="T17" s="69">
        <f t="shared" si="2"/>
        <v>64727.49999999999</v>
      </c>
      <c r="U17" s="51">
        <f t="shared" si="0"/>
        <v>7874.391727493916</v>
      </c>
      <c r="V17" s="105"/>
      <c r="W17" s="47"/>
    </row>
    <row r="18" spans="1:23" ht="12.75">
      <c r="A18" s="10" t="s">
        <v>156</v>
      </c>
      <c r="B18" s="4">
        <v>3676</v>
      </c>
      <c r="C18" s="4"/>
      <c r="D18" s="4"/>
      <c r="E18" s="4"/>
      <c r="F18" s="4">
        <v>71.5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71.5</v>
      </c>
      <c r="T18" s="69">
        <f t="shared" si="2"/>
        <v>64655.99999999999</v>
      </c>
      <c r="U18" s="51">
        <f t="shared" si="0"/>
        <v>7865.693430656933</v>
      </c>
      <c r="V18" s="105"/>
      <c r="W18" s="47"/>
    </row>
    <row r="19" spans="1:23" ht="12.75">
      <c r="A19" s="10" t="s">
        <v>153</v>
      </c>
      <c r="B19" s="4">
        <v>23386</v>
      </c>
      <c r="C19" s="4"/>
      <c r="D19" s="4">
        <v>539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539</v>
      </c>
      <c r="T19" s="69">
        <f t="shared" si="2"/>
        <v>64116.99999999999</v>
      </c>
      <c r="U19" s="51">
        <f t="shared" si="0"/>
        <v>7800.121654501215</v>
      </c>
      <c r="V19" s="105"/>
      <c r="W19" s="47"/>
    </row>
    <row r="20" spans="1:23" ht="12.75">
      <c r="A20" s="10" t="s">
        <v>153</v>
      </c>
      <c r="B20" s="4">
        <v>23439</v>
      </c>
      <c r="C20" s="4"/>
      <c r="D20" s="4">
        <v>44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44</v>
      </c>
      <c r="T20" s="69">
        <f t="shared" si="2"/>
        <v>64072.99999999999</v>
      </c>
      <c r="U20" s="51">
        <f t="shared" si="0"/>
        <v>7794.768856447687</v>
      </c>
      <c r="V20" s="105"/>
      <c r="W20" s="47"/>
    </row>
    <row r="21" spans="1:23" ht="12.75">
      <c r="A21" s="10" t="s">
        <v>139</v>
      </c>
      <c r="B21" s="4">
        <v>2347</v>
      </c>
      <c r="C21" s="4"/>
      <c r="D21" s="4"/>
      <c r="E21" s="4"/>
      <c r="F21" s="4"/>
      <c r="G21" s="4">
        <v>300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300</v>
      </c>
      <c r="T21" s="69">
        <f t="shared" si="2"/>
        <v>63772.99999999999</v>
      </c>
      <c r="U21" s="51">
        <f t="shared" si="0"/>
        <v>7758.272506082723</v>
      </c>
      <c r="V21" s="105"/>
      <c r="W21" s="47"/>
    </row>
    <row r="22" spans="1:23" ht="12.75">
      <c r="A22" s="10" t="s">
        <v>154</v>
      </c>
      <c r="B22" s="4">
        <v>5310</v>
      </c>
      <c r="C22" s="4"/>
      <c r="D22" s="4"/>
      <c r="E22" s="4"/>
      <c r="F22" s="4">
        <v>255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255</v>
      </c>
      <c r="T22" s="69">
        <f t="shared" si="2"/>
        <v>63517.99999999999</v>
      </c>
      <c r="U22" s="51">
        <f t="shared" si="0"/>
        <v>7727.250608272505</v>
      </c>
      <c r="V22" s="105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69">
        <f t="shared" si="2"/>
        <v>63517.99999999999</v>
      </c>
      <c r="U23" s="51">
        <f t="shared" si="0"/>
        <v>7727.250608272505</v>
      </c>
      <c r="V23" s="105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69">
        <f t="shared" si="2"/>
        <v>63517.99999999999</v>
      </c>
      <c r="U24" s="51">
        <f t="shared" si="0"/>
        <v>7727.250608272505</v>
      </c>
      <c r="V24" s="105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69">
        <f t="shared" si="2"/>
        <v>63517.99999999999</v>
      </c>
      <c r="U25" s="51">
        <f t="shared" si="0"/>
        <v>7727.250608272505</v>
      </c>
      <c r="V25" s="105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70">
        <f t="shared" si="2"/>
        <v>63517.99999999999</v>
      </c>
      <c r="U26" s="51">
        <f t="shared" si="0"/>
        <v>7727.250608272505</v>
      </c>
      <c r="V26" s="105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70">
        <f t="shared" si="2"/>
        <v>63517.99999999999</v>
      </c>
      <c r="U27" s="51">
        <f t="shared" si="0"/>
        <v>7727.250608272505</v>
      </c>
      <c r="V27" s="105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70">
        <f t="shared" si="2"/>
        <v>63517.99999999999</v>
      </c>
      <c r="U28" s="51">
        <f t="shared" si="0"/>
        <v>7727.250608272505</v>
      </c>
      <c r="V28" s="105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70">
        <f t="shared" si="2"/>
        <v>63517.99999999999</v>
      </c>
      <c r="U29" s="51">
        <f t="shared" si="0"/>
        <v>7727.250608272505</v>
      </c>
      <c r="V29" s="105"/>
      <c r="W29" s="47"/>
    </row>
    <row r="30" spans="1:23" ht="13.5" thickBot="1">
      <c r="A30" s="11" t="s">
        <v>15</v>
      </c>
      <c r="B30" s="12"/>
      <c r="C30" s="13"/>
      <c r="D30" s="13">
        <f>SUM(D4:D29)</f>
        <v>4528</v>
      </c>
      <c r="E30" s="13">
        <f aca="true" t="shared" si="3" ref="E30:S30">SUM(E4:E29)</f>
        <v>4647.92</v>
      </c>
      <c r="F30" s="13">
        <f t="shared" si="3"/>
        <v>373.4</v>
      </c>
      <c r="G30" s="13">
        <f t="shared" si="3"/>
        <v>600</v>
      </c>
      <c r="H30" s="13">
        <f t="shared" si="3"/>
        <v>0</v>
      </c>
      <c r="I30" s="13">
        <f t="shared" si="3"/>
        <v>400</v>
      </c>
      <c r="J30" s="13">
        <f t="shared" si="3"/>
        <v>0</v>
      </c>
      <c r="K30" s="13">
        <f t="shared" si="3"/>
        <v>45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>SUM(P4:P29)</f>
        <v>3232</v>
      </c>
      <c r="Q30" s="13">
        <f t="shared" si="3"/>
        <v>0</v>
      </c>
      <c r="R30" s="13">
        <f t="shared" si="3"/>
        <v>0</v>
      </c>
      <c r="S30" s="63">
        <f t="shared" si="3"/>
        <v>13826.32</v>
      </c>
      <c r="T30" s="71">
        <f>T29</f>
        <v>63517.99999999999</v>
      </c>
      <c r="U30" s="51">
        <f t="shared" si="0"/>
        <v>7727.250608272505</v>
      </c>
      <c r="V30" s="68">
        <f>SUM(V3:V29)</f>
        <v>136995.15</v>
      </c>
      <c r="W30" s="74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workbookViewId="0" topLeftCell="E1">
      <selection activeCell="W4" sqref="W4"/>
    </sheetView>
  </sheetViews>
  <sheetFormatPr defaultColWidth="9.140625" defaultRowHeight="12.75"/>
  <cols>
    <col min="1" max="1" width="43.8515625" style="0" bestFit="1" customWidth="1"/>
    <col min="2" max="2" width="11.57421875" style="0" customWidth="1"/>
    <col min="3" max="3" width="9.28125" style="0" bestFit="1" customWidth="1"/>
    <col min="4" max="4" width="13.140625" style="0" bestFit="1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9.7109375" style="0" bestFit="1" customWidth="1"/>
    <col min="10" max="10" width="7.140625" style="0" bestFit="1" customWidth="1"/>
    <col min="11" max="11" width="4.140625" style="0" customWidth="1"/>
    <col min="12" max="12" width="6.8515625" style="0" customWidth="1"/>
    <col min="13" max="13" width="7.421875" style="0" bestFit="1" customWidth="1"/>
    <col min="14" max="14" width="8.00390625" style="0" bestFit="1" customWidth="1"/>
    <col min="15" max="15" width="9.7109375" style="0" bestFit="1" customWidth="1"/>
    <col min="16" max="16" width="5.7109375" style="0" customWidth="1"/>
    <col min="17" max="17" width="6.7109375" style="0" customWidth="1"/>
    <col min="18" max="18" width="6.28125" style="0" customWidth="1"/>
    <col min="20" max="20" width="12.421875" style="0" bestFit="1" customWidth="1"/>
    <col min="21" max="21" width="11.421875" style="0" customWidth="1"/>
    <col min="22" max="22" width="13.28125" style="0" bestFit="1" customWidth="1"/>
    <col min="23" max="23" width="23.00390625" style="0" bestFit="1" customWidth="1"/>
    <col min="24" max="16384" width="11.421875" style="0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8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35</v>
      </c>
      <c r="C2" s="2"/>
      <c r="D2" s="2" t="s">
        <v>0</v>
      </c>
      <c r="E2" s="2" t="s">
        <v>120</v>
      </c>
      <c r="F2" s="2" t="s">
        <v>67</v>
      </c>
      <c r="G2" s="2">
        <v>2010</v>
      </c>
      <c r="H2" s="1"/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84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152">
        <f>SUM(V4:V29)+W3</f>
        <v>63517.99999999999</v>
      </c>
      <c r="U3" s="156">
        <f>T3/8.22</f>
        <v>7727.250608272505</v>
      </c>
      <c r="V3" s="72">
        <f>ENERO!$V$30</f>
        <v>136995.15</v>
      </c>
      <c r="W3" s="72">
        <f>'FEB.'!T30</f>
        <v>63517.99999999999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85"/>
      <c r="U4" s="156">
        <f aca="true" t="shared" si="0" ref="U4:U30">T4/8.22</f>
        <v>0</v>
      </c>
      <c r="V4" s="133"/>
      <c r="W4" s="73"/>
    </row>
    <row r="5" spans="1:23" ht="12.75">
      <c r="A5" s="102" t="s">
        <v>129</v>
      </c>
      <c r="B5" s="144"/>
      <c r="C5" s="17" t="s">
        <v>126</v>
      </c>
      <c r="D5" s="1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85">
        <f>(T3-S5)</f>
        <v>63517.99999999999</v>
      </c>
      <c r="U5" s="156">
        <f t="shared" si="0"/>
        <v>7727.250608272505</v>
      </c>
      <c r="V5" s="134"/>
      <c r="W5" s="47"/>
    </row>
    <row r="6" spans="1:23" ht="12.75">
      <c r="A6" s="29" t="s">
        <v>145</v>
      </c>
      <c r="B6" s="180">
        <v>306809</v>
      </c>
      <c r="C6" s="4"/>
      <c r="D6" s="4">
        <v>417.18</v>
      </c>
      <c r="E6" s="4"/>
      <c r="F6" s="4"/>
      <c r="G6" s="4"/>
      <c r="H6" s="4"/>
      <c r="I6" s="31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417.18</v>
      </c>
      <c r="T6" s="85">
        <f>(T5-S6)</f>
        <v>63100.81999999999</v>
      </c>
      <c r="U6" s="156">
        <f t="shared" si="0"/>
        <v>7676.498783454987</v>
      </c>
      <c r="V6" s="134"/>
      <c r="W6" s="47"/>
    </row>
    <row r="7" spans="1:23" ht="12.75">
      <c r="A7" s="29" t="s">
        <v>146</v>
      </c>
      <c r="B7" s="180">
        <v>46876</v>
      </c>
      <c r="C7" s="4"/>
      <c r="D7" s="4">
        <v>1332.02</v>
      </c>
      <c r="E7" s="4"/>
      <c r="F7" s="4"/>
      <c r="G7" s="4"/>
      <c r="H7" s="4"/>
      <c r="I7" s="31"/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1332.02</v>
      </c>
      <c r="T7" s="85">
        <f aca="true" t="shared" si="2" ref="T7:T29">(T6-S7)</f>
        <v>61768.799999999996</v>
      </c>
      <c r="U7" s="156">
        <f t="shared" si="0"/>
        <v>7514.452554744525</v>
      </c>
      <c r="V7" s="134"/>
      <c r="W7" s="47"/>
    </row>
    <row r="8" spans="1:23" ht="12.75">
      <c r="A8" s="29" t="s">
        <v>147</v>
      </c>
      <c r="B8" s="180">
        <v>15277</v>
      </c>
      <c r="C8" s="4"/>
      <c r="D8" s="4">
        <v>4027.16</v>
      </c>
      <c r="E8" s="4"/>
      <c r="F8" s="4"/>
      <c r="G8" s="4"/>
      <c r="H8" s="4"/>
      <c r="I8" s="31"/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4027.16</v>
      </c>
      <c r="T8" s="85">
        <f t="shared" si="2"/>
        <v>57741.64</v>
      </c>
      <c r="U8" s="156">
        <f t="shared" si="0"/>
        <v>7024.5304136253035</v>
      </c>
      <c r="V8" s="134"/>
      <c r="W8" s="47"/>
    </row>
    <row r="9" spans="1:23" ht="12.75">
      <c r="A9" s="29" t="s">
        <v>147</v>
      </c>
      <c r="B9" s="180">
        <v>32916</v>
      </c>
      <c r="C9" s="4"/>
      <c r="D9" s="4">
        <v>1605.73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1605.73</v>
      </c>
      <c r="T9" s="85">
        <f t="shared" si="2"/>
        <v>56135.909999999996</v>
      </c>
      <c r="U9" s="156">
        <f t="shared" si="0"/>
        <v>6829.18613138686</v>
      </c>
      <c r="V9" s="134"/>
      <c r="W9" s="47"/>
    </row>
    <row r="10" spans="1:23" ht="12.75">
      <c r="A10" s="29" t="s">
        <v>158</v>
      </c>
      <c r="B10" s="180">
        <v>145089</v>
      </c>
      <c r="C10" s="4"/>
      <c r="D10" s="4"/>
      <c r="E10" s="4"/>
      <c r="F10" s="4"/>
      <c r="G10" s="4"/>
      <c r="H10" s="4"/>
      <c r="I10" s="31">
        <v>110</v>
      </c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110</v>
      </c>
      <c r="T10" s="85">
        <f t="shared" si="2"/>
        <v>56025.909999999996</v>
      </c>
      <c r="U10" s="156">
        <f t="shared" si="0"/>
        <v>6815.80413625304</v>
      </c>
      <c r="V10" s="134"/>
      <c r="W10" s="47"/>
    </row>
    <row r="11" spans="1:23" ht="12.75">
      <c r="A11" s="29" t="s">
        <v>159</v>
      </c>
      <c r="B11" s="180">
        <v>43384</v>
      </c>
      <c r="C11" s="4"/>
      <c r="D11" s="4"/>
      <c r="E11" s="4"/>
      <c r="F11" s="4">
        <v>43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43</v>
      </c>
      <c r="T11" s="85">
        <f t="shared" si="2"/>
        <v>55982.909999999996</v>
      </c>
      <c r="U11" s="156">
        <f t="shared" si="0"/>
        <v>6810.572992700729</v>
      </c>
      <c r="V11" s="134"/>
      <c r="W11" s="47"/>
    </row>
    <row r="12" spans="1:23" ht="12.75">
      <c r="A12" s="29" t="s">
        <v>144</v>
      </c>
      <c r="B12" s="180">
        <v>1700</v>
      </c>
      <c r="C12" s="4"/>
      <c r="D12" s="4"/>
      <c r="E12" s="4"/>
      <c r="F12" s="4"/>
      <c r="G12" s="4">
        <v>55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55</v>
      </c>
      <c r="T12" s="85">
        <f t="shared" si="2"/>
        <v>55927.909999999996</v>
      </c>
      <c r="U12" s="156">
        <f t="shared" si="0"/>
        <v>6803.881995133819</v>
      </c>
      <c r="V12" s="134"/>
      <c r="W12" s="47"/>
    </row>
    <row r="13" spans="1:23" ht="12.75">
      <c r="A13" s="29" t="s">
        <v>160</v>
      </c>
      <c r="B13" s="180">
        <v>29932258</v>
      </c>
      <c r="C13" s="4"/>
      <c r="D13" s="4">
        <v>1567.97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1567.97</v>
      </c>
      <c r="T13" s="85">
        <f t="shared" si="2"/>
        <v>54359.939999999995</v>
      </c>
      <c r="U13" s="156">
        <f t="shared" si="0"/>
        <v>6613.131386861312</v>
      </c>
      <c r="V13" s="134"/>
      <c r="W13" s="47"/>
    </row>
    <row r="14" spans="1:23" ht="12.75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0</v>
      </c>
      <c r="T14" s="85">
        <f t="shared" si="2"/>
        <v>54359.939999999995</v>
      </c>
      <c r="U14" s="156">
        <f t="shared" si="0"/>
        <v>6613.131386861312</v>
      </c>
      <c r="V14" s="134"/>
      <c r="W14" s="47"/>
    </row>
    <row r="15" spans="1:23" ht="12.75">
      <c r="A15" s="2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0</v>
      </c>
      <c r="T15" s="85">
        <f t="shared" si="2"/>
        <v>54359.939999999995</v>
      </c>
      <c r="U15" s="156">
        <f t="shared" si="0"/>
        <v>6613.131386861312</v>
      </c>
      <c r="V15" s="134"/>
      <c r="W15" s="47"/>
    </row>
    <row r="16" spans="1:23" ht="12.75">
      <c r="A16" s="2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0</v>
      </c>
      <c r="T16" s="85">
        <f t="shared" si="2"/>
        <v>54359.939999999995</v>
      </c>
      <c r="U16" s="156">
        <f t="shared" si="0"/>
        <v>6613.131386861312</v>
      </c>
      <c r="V16" s="134"/>
      <c r="W16" s="47"/>
    </row>
    <row r="17" spans="1:23" ht="12.75">
      <c r="A17" s="2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6">
        <f t="shared" si="1"/>
        <v>0</v>
      </c>
      <c r="T17" s="85">
        <f t="shared" si="2"/>
        <v>54359.939999999995</v>
      </c>
      <c r="U17" s="156">
        <f t="shared" si="0"/>
        <v>6613.131386861312</v>
      </c>
      <c r="V17" s="134"/>
      <c r="W17" s="47"/>
    </row>
    <row r="18" spans="1:23" ht="12.75">
      <c r="A18" s="2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0</v>
      </c>
      <c r="T18" s="85">
        <f t="shared" si="2"/>
        <v>54359.939999999995</v>
      </c>
      <c r="U18" s="156">
        <f t="shared" si="0"/>
        <v>6613.131386861312</v>
      </c>
      <c r="V18" s="134"/>
      <c r="W18" s="47"/>
    </row>
    <row r="19" spans="1:23" ht="12.75">
      <c r="A19" s="2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0</v>
      </c>
      <c r="T19" s="85">
        <f t="shared" si="2"/>
        <v>54359.939999999995</v>
      </c>
      <c r="U19" s="156">
        <f t="shared" si="0"/>
        <v>6613.131386861312</v>
      </c>
      <c r="V19" s="134"/>
      <c r="W19" s="47"/>
    </row>
    <row r="20" spans="1:23" ht="12.75">
      <c r="A20" s="2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0</v>
      </c>
      <c r="T20" s="85">
        <f t="shared" si="2"/>
        <v>54359.939999999995</v>
      </c>
      <c r="U20" s="156">
        <f t="shared" si="0"/>
        <v>6613.131386861312</v>
      </c>
      <c r="V20" s="134"/>
      <c r="W20" s="47"/>
    </row>
    <row r="21" spans="1:23" ht="12.75">
      <c r="A21" s="2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0</v>
      </c>
      <c r="T21" s="85">
        <f t="shared" si="2"/>
        <v>54359.939999999995</v>
      </c>
      <c r="U21" s="156">
        <f t="shared" si="0"/>
        <v>6613.131386861312</v>
      </c>
      <c r="V21" s="134"/>
      <c r="W21" s="47"/>
    </row>
    <row r="22" spans="1:23" ht="12.75">
      <c r="A22" s="2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0</v>
      </c>
      <c r="T22" s="85">
        <f t="shared" si="2"/>
        <v>54359.939999999995</v>
      </c>
      <c r="U22" s="156">
        <f t="shared" si="0"/>
        <v>6613.131386861312</v>
      </c>
      <c r="V22" s="134"/>
      <c r="W22" s="47"/>
    </row>
    <row r="23" spans="1:23" ht="12.75">
      <c r="A23" s="2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85">
        <f t="shared" si="2"/>
        <v>54359.939999999995</v>
      </c>
      <c r="U23" s="156">
        <f t="shared" si="0"/>
        <v>6613.131386861312</v>
      </c>
      <c r="V23" s="134"/>
      <c r="W23" s="47"/>
    </row>
    <row r="24" spans="1:23" ht="12.75">
      <c r="A24" s="2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85">
        <f t="shared" si="2"/>
        <v>54359.939999999995</v>
      </c>
      <c r="U24" s="156">
        <f t="shared" si="0"/>
        <v>6613.131386861312</v>
      </c>
      <c r="V24" s="134"/>
      <c r="W24" s="47"/>
    </row>
    <row r="25" spans="1:23" ht="12.75">
      <c r="A25" s="2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85">
        <f t="shared" si="2"/>
        <v>54359.939999999995</v>
      </c>
      <c r="U25" s="156">
        <f t="shared" si="0"/>
        <v>6613.131386861312</v>
      </c>
      <c r="V25" s="134"/>
      <c r="W25" s="47"/>
    </row>
    <row r="26" spans="1:23" ht="12.75">
      <c r="A26" s="2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86">
        <f t="shared" si="2"/>
        <v>54359.939999999995</v>
      </c>
      <c r="U26" s="156">
        <f t="shared" si="0"/>
        <v>6613.131386861312</v>
      </c>
      <c r="V26" s="134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86">
        <f t="shared" si="2"/>
        <v>54359.939999999995</v>
      </c>
      <c r="U27" s="156">
        <f t="shared" si="0"/>
        <v>6613.131386861312</v>
      </c>
      <c r="V27" s="134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86">
        <f t="shared" si="2"/>
        <v>54359.939999999995</v>
      </c>
      <c r="U28" s="156">
        <f t="shared" si="0"/>
        <v>6613.131386861312</v>
      </c>
      <c r="V28" s="134"/>
      <c r="W28" s="47"/>
    </row>
    <row r="29" spans="1:23" ht="13.5" thickBot="1">
      <c r="A29" s="14" t="s">
        <v>68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86">
        <f t="shared" si="2"/>
        <v>54359.939999999995</v>
      </c>
      <c r="U29" s="156">
        <f t="shared" si="0"/>
        <v>6613.131386861312</v>
      </c>
      <c r="V29" s="134"/>
      <c r="W29" s="47"/>
    </row>
    <row r="30" spans="1:23" ht="13.5" thickBot="1">
      <c r="A30" s="11" t="s">
        <v>15</v>
      </c>
      <c r="B30" s="12"/>
      <c r="C30" s="13"/>
      <c r="D30" s="13">
        <f>SUM(D4:D29)</f>
        <v>8950.06</v>
      </c>
      <c r="E30" s="13">
        <f aca="true" t="shared" si="3" ref="E30:S30">SUM(E4:E29)</f>
        <v>0</v>
      </c>
      <c r="F30" s="13">
        <f t="shared" si="3"/>
        <v>43</v>
      </c>
      <c r="G30" s="13">
        <f t="shared" si="3"/>
        <v>55</v>
      </c>
      <c r="H30" s="13">
        <f t="shared" si="3"/>
        <v>0</v>
      </c>
      <c r="I30" s="13">
        <f t="shared" si="3"/>
        <v>110</v>
      </c>
      <c r="J30" s="13">
        <f t="shared" si="3"/>
        <v>0</v>
      </c>
      <c r="K30" s="13">
        <f>SUM(K4:K29)</f>
        <v>0</v>
      </c>
      <c r="L30" s="13">
        <f>SUM(L4:L29)</f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9158.06</v>
      </c>
      <c r="T30" s="87">
        <f>T29</f>
        <v>54359.939999999995</v>
      </c>
      <c r="U30" s="156">
        <f t="shared" si="0"/>
        <v>6613.131386861312</v>
      </c>
      <c r="V30" s="153">
        <f>SUM(V3:V29)</f>
        <v>136995.15</v>
      </c>
      <c r="W30" s="74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zoomScale="75" zoomScaleNormal="75" workbookViewId="0" topLeftCell="D1">
      <selection activeCell="U22" sqref="U22"/>
    </sheetView>
  </sheetViews>
  <sheetFormatPr defaultColWidth="9.140625" defaultRowHeight="12.75"/>
  <cols>
    <col min="1" max="1" width="39.00390625" style="0" bestFit="1" customWidth="1"/>
    <col min="2" max="2" width="11.421875" style="0" customWidth="1"/>
    <col min="3" max="3" width="9.57421875" style="0" customWidth="1"/>
    <col min="4" max="4" width="11.421875" style="0" customWidth="1"/>
    <col min="5" max="5" width="9.8515625" style="0" customWidth="1"/>
    <col min="6" max="6" width="8.421875" style="0" customWidth="1"/>
    <col min="7" max="7" width="8.7109375" style="0" customWidth="1"/>
    <col min="8" max="8" width="8.57421875" style="0" bestFit="1" customWidth="1"/>
    <col min="9" max="9" width="9.00390625" style="0" customWidth="1"/>
    <col min="10" max="10" width="8.140625" style="0" customWidth="1"/>
    <col min="11" max="11" width="4.7109375" style="0" customWidth="1"/>
    <col min="12" max="12" width="5.7109375" style="0" customWidth="1"/>
    <col min="13" max="13" width="7.7109375" style="0" customWidth="1"/>
    <col min="14" max="14" width="8.8515625" style="0" customWidth="1"/>
    <col min="15" max="15" width="8.57421875" style="0" customWidth="1"/>
    <col min="16" max="16" width="4.7109375" style="0" customWidth="1"/>
    <col min="17" max="17" width="5.140625" style="0" customWidth="1"/>
    <col min="18" max="18" width="4.28125" style="0" customWidth="1"/>
    <col min="19" max="19" width="8.7109375" style="19" customWidth="1"/>
    <col min="20" max="21" width="11.421875" style="0" customWidth="1"/>
    <col min="22" max="22" width="13.28125" style="0" bestFit="1" customWidth="1"/>
    <col min="23" max="23" width="23.00390625" style="0" bestFit="1" customWidth="1"/>
    <col min="24" max="16384" width="11.421875" style="0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4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42</v>
      </c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5"/>
      <c r="T2" s="46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66" t="s">
        <v>13</v>
      </c>
      <c r="T3" s="152">
        <f>SUM(V4:V29)+W3</f>
        <v>54359.939999999995</v>
      </c>
      <c r="U3" s="156">
        <f>T3/8.22</f>
        <v>6613.131386861312</v>
      </c>
      <c r="V3" s="72">
        <f>'CAJA-Q9159.95-APS#257'!$V$30</f>
        <v>136995.15</v>
      </c>
      <c r="W3" s="72">
        <f>'CAJA-Q9159.95-APS#257'!$T$30</f>
        <v>54359.939999999995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61"/>
      <c r="T4" s="69"/>
      <c r="U4" s="156">
        <f aca="true" t="shared" si="0" ref="U4:U30">T4/8.22</f>
        <v>0</v>
      </c>
      <c r="V4" s="165"/>
      <c r="W4" s="73"/>
    </row>
    <row r="5" spans="1:23" ht="12.75">
      <c r="A5" s="3" t="s">
        <v>128</v>
      </c>
      <c r="B5" s="169"/>
      <c r="C5" s="137" t="s">
        <v>122</v>
      </c>
      <c r="D5" s="13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61">
        <f>SUM(D5:R5)</f>
        <v>0</v>
      </c>
      <c r="T5" s="82">
        <f>(T3-S5)</f>
        <v>54359.939999999995</v>
      </c>
      <c r="U5" s="156">
        <f t="shared" si="0"/>
        <v>6613.131386861312</v>
      </c>
      <c r="V5" s="166"/>
      <c r="W5" s="47"/>
    </row>
    <row r="6" spans="1:23" ht="12.75">
      <c r="A6" s="102" t="s">
        <v>99</v>
      </c>
      <c r="B6" s="179">
        <v>100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300</v>
      </c>
      <c r="P6" s="17"/>
      <c r="Q6" s="17"/>
      <c r="R6" s="17"/>
      <c r="S6" s="61">
        <f aca="true" t="shared" si="1" ref="S6:S29">SUM(D6:R6)</f>
        <v>300</v>
      </c>
      <c r="T6" s="82">
        <f>(T5-S6)</f>
        <v>54059.939999999995</v>
      </c>
      <c r="U6" s="156">
        <f t="shared" si="0"/>
        <v>6576.635036496349</v>
      </c>
      <c r="V6" s="166"/>
      <c r="W6" s="47"/>
    </row>
    <row r="7" spans="1:23" ht="12.75">
      <c r="A7" s="102" t="s">
        <v>130</v>
      </c>
      <c r="B7" s="179">
        <v>9702</v>
      </c>
      <c r="C7" s="17"/>
      <c r="D7" s="17"/>
      <c r="E7" s="17"/>
      <c r="F7" s="17"/>
      <c r="G7" s="17"/>
      <c r="H7" s="17"/>
      <c r="I7" s="17"/>
      <c r="J7" s="17"/>
      <c r="K7" s="17">
        <v>231</v>
      </c>
      <c r="L7" s="17"/>
      <c r="M7" s="17"/>
      <c r="N7" s="17"/>
      <c r="O7" s="17"/>
      <c r="P7" s="17"/>
      <c r="Q7" s="17"/>
      <c r="R7" s="17"/>
      <c r="S7" s="61">
        <f t="shared" si="1"/>
        <v>231</v>
      </c>
      <c r="T7" s="82">
        <f aca="true" t="shared" si="2" ref="T7:T29">(T6-S7)</f>
        <v>53828.939999999995</v>
      </c>
      <c r="U7" s="156">
        <f t="shared" si="0"/>
        <v>6548.532846715328</v>
      </c>
      <c r="V7" s="166"/>
      <c r="W7" s="47"/>
    </row>
    <row r="8" spans="1:23" ht="12.75">
      <c r="A8" s="102" t="s">
        <v>130</v>
      </c>
      <c r="B8" s="179">
        <v>7682</v>
      </c>
      <c r="C8" s="17"/>
      <c r="D8" s="17"/>
      <c r="E8" s="17"/>
      <c r="F8" s="17"/>
      <c r="G8" s="17"/>
      <c r="H8" s="17"/>
      <c r="I8" s="17"/>
      <c r="J8" s="17"/>
      <c r="K8" s="17">
        <v>105</v>
      </c>
      <c r="L8" s="17"/>
      <c r="M8" s="17"/>
      <c r="N8" s="17"/>
      <c r="O8" s="17"/>
      <c r="P8" s="17"/>
      <c r="Q8" s="17"/>
      <c r="R8" s="17"/>
      <c r="S8" s="61">
        <f t="shared" si="1"/>
        <v>105</v>
      </c>
      <c r="T8" s="82">
        <f t="shared" si="2"/>
        <v>53723.939999999995</v>
      </c>
      <c r="U8" s="156">
        <f t="shared" si="0"/>
        <v>6535.75912408759</v>
      </c>
      <c r="V8" s="166"/>
      <c r="W8" s="47"/>
    </row>
    <row r="9" spans="1:23" ht="12.75">
      <c r="A9" s="102" t="s">
        <v>131</v>
      </c>
      <c r="B9" s="179">
        <v>14712</v>
      </c>
      <c r="C9" s="17"/>
      <c r="D9" s="17"/>
      <c r="E9" s="17"/>
      <c r="F9" s="17">
        <v>165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1">
        <f t="shared" si="1"/>
        <v>165</v>
      </c>
      <c r="T9" s="82">
        <f t="shared" si="2"/>
        <v>53558.939999999995</v>
      </c>
      <c r="U9" s="156">
        <f t="shared" si="0"/>
        <v>6515.68613138686</v>
      </c>
      <c r="V9" s="166"/>
      <c r="W9" s="47"/>
    </row>
    <row r="10" spans="1:23" ht="12.75">
      <c r="A10" s="102" t="s">
        <v>131</v>
      </c>
      <c r="B10" s="179">
        <v>14714</v>
      </c>
      <c r="C10" s="17"/>
      <c r="D10" s="17"/>
      <c r="E10" s="17"/>
      <c r="F10" s="17"/>
      <c r="G10" s="17">
        <v>75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61">
        <f t="shared" si="1"/>
        <v>75</v>
      </c>
      <c r="T10" s="82">
        <f t="shared" si="2"/>
        <v>53483.939999999995</v>
      </c>
      <c r="U10" s="156">
        <f t="shared" si="0"/>
        <v>6506.5620437956195</v>
      </c>
      <c r="V10" s="166"/>
      <c r="W10" s="47"/>
    </row>
    <row r="11" spans="1:23" ht="12.75">
      <c r="A11" s="10" t="s">
        <v>132</v>
      </c>
      <c r="B11" s="179">
        <v>1298</v>
      </c>
      <c r="C11" s="17"/>
      <c r="D11" s="17">
        <v>507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61">
        <f t="shared" si="1"/>
        <v>507</v>
      </c>
      <c r="T11" s="82">
        <f t="shared" si="2"/>
        <v>52976.939999999995</v>
      </c>
      <c r="U11" s="156">
        <f t="shared" si="0"/>
        <v>6444.883211678831</v>
      </c>
      <c r="V11" s="166"/>
      <c r="W11" s="47"/>
    </row>
    <row r="12" spans="1:23" ht="12.75">
      <c r="A12" s="10" t="s">
        <v>133</v>
      </c>
      <c r="B12" s="179">
        <v>3338</v>
      </c>
      <c r="C12" s="17"/>
      <c r="D12" s="17"/>
      <c r="E12" s="17"/>
      <c r="F12" s="17">
        <v>17.5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61">
        <f t="shared" si="1"/>
        <v>17.5</v>
      </c>
      <c r="T12" s="82">
        <f t="shared" si="2"/>
        <v>52959.439999999995</v>
      </c>
      <c r="U12" s="156">
        <f t="shared" si="0"/>
        <v>6442.754257907542</v>
      </c>
      <c r="V12" s="166"/>
      <c r="W12" s="47"/>
    </row>
    <row r="13" spans="1:23" ht="12.75">
      <c r="A13" s="10" t="s">
        <v>134</v>
      </c>
      <c r="B13" s="179">
        <v>158</v>
      </c>
      <c r="C13" s="17"/>
      <c r="D13" s="17"/>
      <c r="E13" s="17"/>
      <c r="F13" s="17"/>
      <c r="G13" s="17">
        <v>428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61">
        <f t="shared" si="1"/>
        <v>428</v>
      </c>
      <c r="T13" s="82">
        <f t="shared" si="2"/>
        <v>52531.439999999995</v>
      </c>
      <c r="U13" s="156">
        <f t="shared" si="0"/>
        <v>6390.68613138686</v>
      </c>
      <c r="V13" s="166"/>
      <c r="W13" s="47"/>
    </row>
    <row r="14" spans="1:23" ht="12.75">
      <c r="A14" s="10" t="s">
        <v>154</v>
      </c>
      <c r="B14" s="179">
        <v>5226</v>
      </c>
      <c r="C14" s="17"/>
      <c r="D14" s="17"/>
      <c r="E14" s="17"/>
      <c r="F14" s="17">
        <v>185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61">
        <f t="shared" si="1"/>
        <v>185</v>
      </c>
      <c r="T14" s="82">
        <f t="shared" si="2"/>
        <v>52346.439999999995</v>
      </c>
      <c r="U14" s="156">
        <f t="shared" si="0"/>
        <v>6368.180048661799</v>
      </c>
      <c r="V14" s="166"/>
      <c r="W14" s="47"/>
    </row>
    <row r="15" spans="1:23" ht="12.75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61">
        <f t="shared" si="1"/>
        <v>0</v>
      </c>
      <c r="T15" s="82">
        <f t="shared" si="2"/>
        <v>52346.439999999995</v>
      </c>
      <c r="U15" s="156">
        <f t="shared" si="0"/>
        <v>6368.180048661799</v>
      </c>
      <c r="V15" s="166"/>
      <c r="W15" s="47"/>
    </row>
    <row r="16" spans="1:23" ht="12.75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61">
        <f t="shared" si="1"/>
        <v>0</v>
      </c>
      <c r="T16" s="82">
        <f t="shared" si="2"/>
        <v>52346.439999999995</v>
      </c>
      <c r="U16" s="156">
        <f t="shared" si="0"/>
        <v>6368.180048661799</v>
      </c>
      <c r="V16" s="166"/>
      <c r="W16" s="47"/>
    </row>
    <row r="17" spans="1:23" ht="12.75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61">
        <f t="shared" si="1"/>
        <v>0</v>
      </c>
      <c r="T17" s="82">
        <f t="shared" si="2"/>
        <v>52346.439999999995</v>
      </c>
      <c r="U17" s="156">
        <f t="shared" si="0"/>
        <v>6368.180048661799</v>
      </c>
      <c r="V17" s="166"/>
      <c r="W17" s="47"/>
    </row>
    <row r="18" spans="1:23" ht="12.7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61">
        <f t="shared" si="1"/>
        <v>0</v>
      </c>
      <c r="T18" s="82">
        <f t="shared" si="2"/>
        <v>52346.439999999995</v>
      </c>
      <c r="U18" s="156">
        <f t="shared" si="0"/>
        <v>6368.180048661799</v>
      </c>
      <c r="V18" s="166"/>
      <c r="W18" s="47"/>
    </row>
    <row r="19" spans="1:23" ht="12.75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61">
        <f t="shared" si="1"/>
        <v>0</v>
      </c>
      <c r="T19" s="82">
        <f t="shared" si="2"/>
        <v>52346.439999999995</v>
      </c>
      <c r="U19" s="156">
        <f t="shared" si="0"/>
        <v>6368.180048661799</v>
      </c>
      <c r="V19" s="166"/>
      <c r="W19" s="47"/>
    </row>
    <row r="20" spans="1:23" ht="12.7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61">
        <f t="shared" si="1"/>
        <v>0</v>
      </c>
      <c r="T20" s="82">
        <f t="shared" si="2"/>
        <v>52346.439999999995</v>
      </c>
      <c r="U20" s="156">
        <f t="shared" si="0"/>
        <v>6368.180048661799</v>
      </c>
      <c r="V20" s="166"/>
      <c r="W20" s="47"/>
    </row>
    <row r="21" spans="1:27" ht="12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1">
        <f t="shared" si="1"/>
        <v>0</v>
      </c>
      <c r="T21" s="82">
        <f t="shared" si="2"/>
        <v>52346.439999999995</v>
      </c>
      <c r="U21" s="156">
        <f t="shared" si="0"/>
        <v>6368.180048661799</v>
      </c>
      <c r="V21" s="166"/>
      <c r="W21" s="47"/>
      <c r="X21" s="5"/>
      <c r="Y21" s="5"/>
      <c r="Z21" s="5"/>
      <c r="AA21" s="5"/>
    </row>
    <row r="22" spans="1:27" ht="12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61">
        <f t="shared" si="1"/>
        <v>0</v>
      </c>
      <c r="T22" s="82">
        <f t="shared" si="2"/>
        <v>52346.439999999995</v>
      </c>
      <c r="U22" s="156">
        <f t="shared" si="0"/>
        <v>6368.180048661799</v>
      </c>
      <c r="V22" s="166"/>
      <c r="W22" s="47"/>
      <c r="X22" s="5"/>
      <c r="Y22" s="5"/>
      <c r="Z22" s="5"/>
      <c r="AA22" s="5"/>
    </row>
    <row r="23" spans="1:27" ht="12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1">
        <f t="shared" si="1"/>
        <v>0</v>
      </c>
      <c r="T23" s="82">
        <f t="shared" si="2"/>
        <v>52346.439999999995</v>
      </c>
      <c r="U23" s="156">
        <f t="shared" si="0"/>
        <v>6368.180048661799</v>
      </c>
      <c r="V23" s="166"/>
      <c r="W23" s="47"/>
      <c r="X23" s="5"/>
      <c r="Y23" s="5"/>
      <c r="Z23" s="5"/>
      <c r="AA23" s="5"/>
    </row>
    <row r="24" spans="1:27" ht="12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1">
        <f t="shared" si="1"/>
        <v>0</v>
      </c>
      <c r="T24" s="82">
        <f t="shared" si="2"/>
        <v>52346.439999999995</v>
      </c>
      <c r="U24" s="156">
        <f t="shared" si="0"/>
        <v>6368.180048661799</v>
      </c>
      <c r="V24" s="166"/>
      <c r="W24" s="47"/>
      <c r="X24" s="5"/>
      <c r="Y24" s="25"/>
      <c r="Z24" s="25"/>
      <c r="AA24" s="5"/>
    </row>
    <row r="25" spans="1:27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61">
        <f t="shared" si="1"/>
        <v>0</v>
      </c>
      <c r="T25" s="82">
        <f t="shared" si="2"/>
        <v>52346.439999999995</v>
      </c>
      <c r="U25" s="156">
        <f t="shared" si="0"/>
        <v>6368.180048661799</v>
      </c>
      <c r="V25" s="166"/>
      <c r="W25" s="47"/>
      <c r="X25" s="26"/>
      <c r="Y25" s="27"/>
      <c r="Z25" s="27"/>
      <c r="AA25" s="5"/>
    </row>
    <row r="26" spans="1:27" ht="12.75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61">
        <f t="shared" si="1"/>
        <v>0</v>
      </c>
      <c r="T26" s="82">
        <f t="shared" si="2"/>
        <v>52346.439999999995</v>
      </c>
      <c r="U26" s="156">
        <f t="shared" si="0"/>
        <v>6368.180048661799</v>
      </c>
      <c r="V26" s="166"/>
      <c r="W26" s="47"/>
      <c r="X26" s="27"/>
      <c r="Y26" s="27"/>
      <c r="Z26" s="27"/>
      <c r="AA26" s="5"/>
    </row>
    <row r="27" spans="1:27" ht="12.7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61">
        <f t="shared" si="1"/>
        <v>0</v>
      </c>
      <c r="T27" s="82">
        <f t="shared" si="2"/>
        <v>52346.439999999995</v>
      </c>
      <c r="U27" s="156">
        <f t="shared" si="0"/>
        <v>6368.180048661799</v>
      </c>
      <c r="V27" s="166"/>
      <c r="W27" s="47"/>
      <c r="X27" s="27"/>
      <c r="Y27" s="27"/>
      <c r="Z27" s="27"/>
      <c r="AA27" s="5"/>
    </row>
    <row r="28" spans="1:27" ht="12.75">
      <c r="A28" s="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61">
        <f t="shared" si="1"/>
        <v>0</v>
      </c>
      <c r="T28" s="82">
        <f t="shared" si="2"/>
        <v>52346.439999999995</v>
      </c>
      <c r="U28" s="156">
        <f t="shared" si="0"/>
        <v>6368.180048661799</v>
      </c>
      <c r="V28" s="166"/>
      <c r="W28" s="47"/>
      <c r="X28" s="27"/>
      <c r="Y28" s="27"/>
      <c r="Z28" s="27"/>
      <c r="AA28" s="5"/>
    </row>
    <row r="29" spans="1:27" ht="13.5" thickBot="1">
      <c r="A29" s="1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1">
        <f t="shared" si="1"/>
        <v>0</v>
      </c>
      <c r="T29" s="82">
        <f t="shared" si="2"/>
        <v>52346.439999999995</v>
      </c>
      <c r="U29" s="156">
        <f t="shared" si="0"/>
        <v>6368.180048661799</v>
      </c>
      <c r="V29" s="166"/>
      <c r="W29" s="47"/>
      <c r="X29" s="27"/>
      <c r="Y29" s="27"/>
      <c r="Z29" s="27"/>
      <c r="AA29" s="5"/>
    </row>
    <row r="30" spans="1:27" ht="13.5" thickBot="1">
      <c r="A30" s="11" t="s">
        <v>15</v>
      </c>
      <c r="B30" s="22"/>
      <c r="C30" s="18"/>
      <c r="D30" s="18">
        <f>SUM(D4:D29)</f>
        <v>507</v>
      </c>
      <c r="E30" s="18">
        <f aca="true" t="shared" si="3" ref="E30:S30">SUM(E4:E29)</f>
        <v>0</v>
      </c>
      <c r="F30" s="18">
        <f t="shared" si="3"/>
        <v>367.5</v>
      </c>
      <c r="G30" s="18">
        <f t="shared" si="3"/>
        <v>503</v>
      </c>
      <c r="H30" s="18">
        <f t="shared" si="3"/>
        <v>0</v>
      </c>
      <c r="I30" s="18">
        <f t="shared" si="3"/>
        <v>0</v>
      </c>
      <c r="J30" s="18">
        <f>SUM(J4:J29)</f>
        <v>0</v>
      </c>
      <c r="K30" s="18">
        <f>SUM(K4:K29)</f>
        <v>336</v>
      </c>
      <c r="L30" s="18">
        <f>SUM(L4:L29)</f>
        <v>0</v>
      </c>
      <c r="M30" s="18">
        <f>SUM(M4:M29)</f>
        <v>0</v>
      </c>
      <c r="N30" s="18">
        <f>SUM(N4:N29)</f>
        <v>0</v>
      </c>
      <c r="O30" s="18">
        <f t="shared" si="3"/>
        <v>300</v>
      </c>
      <c r="P30" s="18">
        <f t="shared" si="3"/>
        <v>0</v>
      </c>
      <c r="Q30" s="18">
        <f t="shared" si="3"/>
        <v>0</v>
      </c>
      <c r="R30" s="18">
        <f t="shared" si="3"/>
        <v>0</v>
      </c>
      <c r="S30" s="62">
        <f t="shared" si="3"/>
        <v>2013.5</v>
      </c>
      <c r="T30" s="67">
        <f>T29</f>
        <v>52346.439999999995</v>
      </c>
      <c r="U30" s="156">
        <f t="shared" si="0"/>
        <v>6368.180048661799</v>
      </c>
      <c r="V30" s="153">
        <f>SUM(V3:V29)</f>
        <v>136995.15</v>
      </c>
      <c r="W30" s="74"/>
      <c r="X30" s="27"/>
      <c r="Y30" s="27"/>
      <c r="Z30" s="27"/>
      <c r="AA30" s="5"/>
    </row>
    <row r="31" spans="21:27" ht="12.75">
      <c r="U31" s="5"/>
      <c r="V31" s="5"/>
      <c r="W31" s="5"/>
      <c r="X31" s="5"/>
      <c r="Y31" s="5"/>
      <c r="Z31" s="5"/>
      <c r="AA31" s="5"/>
    </row>
  </sheetData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F1">
      <selection activeCell="U24" sqref="U24"/>
    </sheetView>
  </sheetViews>
  <sheetFormatPr defaultColWidth="9.140625" defaultRowHeight="12.75"/>
  <cols>
    <col min="1" max="1" width="37.28125" style="0" bestFit="1" customWidth="1"/>
    <col min="20" max="20" width="10.421875" style="78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76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36</v>
      </c>
      <c r="C2" s="2"/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77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152">
        <f>SUM(V4:V29)+W3</f>
        <v>52346.439999999995</v>
      </c>
      <c r="U3" s="156">
        <f>T3/8.22</f>
        <v>6368.180048661799</v>
      </c>
      <c r="V3" s="72">
        <f>'CAJA-Q2000-#340'!$V$30</f>
        <v>136995.15</v>
      </c>
      <c r="W3" s="72">
        <f>'CAJA-Q2000-#340'!$T$30</f>
        <v>52346.439999999995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79"/>
      <c r="U4" s="156">
        <f aca="true" t="shared" si="0" ref="U4:U30">T4/8.22</f>
        <v>0</v>
      </c>
      <c r="V4" s="165"/>
      <c r="W4" s="73"/>
    </row>
    <row r="5" spans="1:23" ht="12.75">
      <c r="A5" s="3" t="s">
        <v>127</v>
      </c>
      <c r="B5" s="169"/>
      <c r="C5" s="137" t="s">
        <v>108</v>
      </c>
      <c r="D5" s="13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79">
        <f>(T3-S5)</f>
        <v>52346.439999999995</v>
      </c>
      <c r="U5" s="156">
        <f t="shared" si="0"/>
        <v>6368.180048661799</v>
      </c>
      <c r="V5" s="166"/>
      <c r="W5" s="47"/>
    </row>
    <row r="6" spans="1:23" ht="12.75">
      <c r="A6" s="102" t="s">
        <v>134</v>
      </c>
      <c r="B6" s="180">
        <v>48</v>
      </c>
      <c r="C6" s="4"/>
      <c r="D6" s="4"/>
      <c r="E6" s="4"/>
      <c r="F6" s="4"/>
      <c r="G6" s="4">
        <v>375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375</v>
      </c>
      <c r="T6" s="79">
        <f>(T5-S6)</f>
        <v>51971.439999999995</v>
      </c>
      <c r="U6" s="156">
        <f t="shared" si="0"/>
        <v>6322.559610705595</v>
      </c>
      <c r="V6" s="166"/>
      <c r="W6" s="47"/>
    </row>
    <row r="7" spans="1:23" ht="12.75">
      <c r="A7" s="102" t="s">
        <v>135</v>
      </c>
      <c r="B7" s="180">
        <v>140764</v>
      </c>
      <c r="C7" s="4"/>
      <c r="D7" s="4"/>
      <c r="E7" s="4"/>
      <c r="F7" s="4"/>
      <c r="G7" s="4"/>
      <c r="H7" s="4"/>
      <c r="I7" s="4">
        <v>150</v>
      </c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150</v>
      </c>
      <c r="T7" s="79">
        <f aca="true" t="shared" si="2" ref="T7:T29">(T6-S7)</f>
        <v>51821.439999999995</v>
      </c>
      <c r="U7" s="156">
        <f t="shared" si="0"/>
        <v>6304.311435523114</v>
      </c>
      <c r="V7" s="166"/>
      <c r="W7" s="47"/>
    </row>
    <row r="8" spans="1:23" ht="12.75">
      <c r="A8" s="102" t="s">
        <v>135</v>
      </c>
      <c r="B8" s="180">
        <v>140334</v>
      </c>
      <c r="C8" s="4"/>
      <c r="D8" s="4"/>
      <c r="E8" s="4"/>
      <c r="F8" s="4"/>
      <c r="G8" s="4"/>
      <c r="H8" s="4"/>
      <c r="I8" s="4">
        <v>200</v>
      </c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200</v>
      </c>
      <c r="T8" s="79">
        <f t="shared" si="2"/>
        <v>51621.439999999995</v>
      </c>
      <c r="U8" s="156">
        <f t="shared" si="0"/>
        <v>6279.980535279804</v>
      </c>
      <c r="V8" s="166"/>
      <c r="W8" s="47"/>
    </row>
    <row r="9" spans="1:23" ht="12.75">
      <c r="A9" s="102" t="s">
        <v>135</v>
      </c>
      <c r="B9" s="180">
        <v>141447</v>
      </c>
      <c r="C9" s="4"/>
      <c r="D9" s="4"/>
      <c r="E9" s="4"/>
      <c r="F9" s="4"/>
      <c r="G9" s="4"/>
      <c r="H9" s="4"/>
      <c r="I9" s="4">
        <v>350</v>
      </c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350</v>
      </c>
      <c r="T9" s="79">
        <f t="shared" si="2"/>
        <v>51271.439999999995</v>
      </c>
      <c r="U9" s="156">
        <f t="shared" si="0"/>
        <v>6237.401459854013</v>
      </c>
      <c r="V9" s="166"/>
      <c r="W9" s="47"/>
    </row>
    <row r="10" spans="1:23" ht="12.75">
      <c r="A10" s="10" t="s">
        <v>135</v>
      </c>
      <c r="B10" s="180">
        <v>139575</v>
      </c>
      <c r="C10" s="4"/>
      <c r="D10" s="4"/>
      <c r="E10" s="4"/>
      <c r="F10" s="4"/>
      <c r="G10" s="4"/>
      <c r="H10" s="4"/>
      <c r="I10" s="4">
        <v>320</v>
      </c>
      <c r="J10" s="4"/>
      <c r="K10" s="4"/>
      <c r="L10" s="4"/>
      <c r="M10" s="4"/>
      <c r="N10" s="4"/>
      <c r="O10" s="4"/>
      <c r="P10" s="4"/>
      <c r="Q10" s="4"/>
      <c r="R10" s="4"/>
      <c r="S10" s="56">
        <f t="shared" si="1"/>
        <v>320</v>
      </c>
      <c r="T10" s="79">
        <f t="shared" si="2"/>
        <v>50951.439999999995</v>
      </c>
      <c r="U10" s="156">
        <f t="shared" si="0"/>
        <v>6198.472019464719</v>
      </c>
      <c r="V10" s="166"/>
      <c r="W10" s="47"/>
    </row>
    <row r="11" spans="1:23" ht="12.75">
      <c r="A11" s="10" t="s">
        <v>136</v>
      </c>
      <c r="B11" s="180">
        <v>116</v>
      </c>
      <c r="C11" s="4"/>
      <c r="D11" s="4"/>
      <c r="E11" s="4"/>
      <c r="F11" s="4"/>
      <c r="G11" s="4"/>
      <c r="H11" s="4"/>
      <c r="I11" s="4">
        <v>32</v>
      </c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32</v>
      </c>
      <c r="T11" s="79">
        <f t="shared" si="2"/>
        <v>50919.439999999995</v>
      </c>
      <c r="U11" s="156">
        <f t="shared" si="0"/>
        <v>6194.57907542579</v>
      </c>
      <c r="V11" s="166"/>
      <c r="W11" s="47"/>
    </row>
    <row r="12" spans="1:23" ht="12.75">
      <c r="A12" s="10" t="s">
        <v>137</v>
      </c>
      <c r="B12" s="180">
        <v>94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1125</v>
      </c>
      <c r="P12" s="4"/>
      <c r="Q12" s="4"/>
      <c r="R12" s="4"/>
      <c r="S12" s="56">
        <f t="shared" si="1"/>
        <v>1125</v>
      </c>
      <c r="T12" s="79">
        <f t="shared" si="2"/>
        <v>49794.439999999995</v>
      </c>
      <c r="U12" s="156">
        <f t="shared" si="0"/>
        <v>6057.717761557176</v>
      </c>
      <c r="V12" s="166"/>
      <c r="W12" s="47"/>
    </row>
    <row r="13" spans="1:23" ht="12.75">
      <c r="A13" s="10" t="s">
        <v>102</v>
      </c>
      <c r="B13" s="180">
        <v>110</v>
      </c>
      <c r="C13" s="4"/>
      <c r="D13" s="4"/>
      <c r="E13" s="4"/>
      <c r="F13" s="4"/>
      <c r="G13" s="4"/>
      <c r="H13" s="4"/>
      <c r="I13" s="4">
        <v>125</v>
      </c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125</v>
      </c>
      <c r="T13" s="79">
        <f t="shared" si="2"/>
        <v>49669.439999999995</v>
      </c>
      <c r="U13" s="156">
        <f t="shared" si="0"/>
        <v>6042.510948905108</v>
      </c>
      <c r="V13" s="166"/>
      <c r="W13" s="47"/>
    </row>
    <row r="14" spans="1:23" ht="12.75">
      <c r="A14" s="10" t="s">
        <v>125</v>
      </c>
      <c r="B14" s="180">
        <v>80</v>
      </c>
      <c r="C14" s="4"/>
      <c r="D14" s="4"/>
      <c r="E14" s="4"/>
      <c r="F14" s="4"/>
      <c r="G14" s="4"/>
      <c r="H14" s="4"/>
      <c r="I14" s="4">
        <v>125</v>
      </c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125</v>
      </c>
      <c r="T14" s="79">
        <f t="shared" si="2"/>
        <v>49544.439999999995</v>
      </c>
      <c r="U14" s="156">
        <f t="shared" si="0"/>
        <v>6027.30413625304</v>
      </c>
      <c r="V14" s="166"/>
      <c r="W14" s="47"/>
    </row>
    <row r="15" spans="1:23" ht="12.75">
      <c r="A15" s="10" t="s">
        <v>93</v>
      </c>
      <c r="B15" s="180">
        <v>86</v>
      </c>
      <c r="C15" s="4"/>
      <c r="D15" s="4"/>
      <c r="E15" s="4"/>
      <c r="F15" s="4"/>
      <c r="G15" s="4"/>
      <c r="H15" s="4"/>
      <c r="I15" s="4">
        <v>250</v>
      </c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250</v>
      </c>
      <c r="T15" s="79">
        <f t="shared" si="2"/>
        <v>49294.439999999995</v>
      </c>
      <c r="U15" s="156">
        <f t="shared" si="0"/>
        <v>5996.890510948904</v>
      </c>
      <c r="V15" s="166"/>
      <c r="W15" s="47"/>
    </row>
    <row r="16" spans="1:23" ht="12.75">
      <c r="A16" s="10" t="s">
        <v>130</v>
      </c>
      <c r="B16" s="180">
        <v>1502</v>
      </c>
      <c r="C16" s="4"/>
      <c r="D16" s="4"/>
      <c r="E16" s="4"/>
      <c r="F16" s="4"/>
      <c r="G16" s="4"/>
      <c r="H16" s="4"/>
      <c r="I16" s="4"/>
      <c r="J16" s="4"/>
      <c r="K16" s="4">
        <v>35</v>
      </c>
      <c r="L16" s="4"/>
      <c r="M16" s="4"/>
      <c r="N16" s="4"/>
      <c r="O16" s="4"/>
      <c r="P16" s="4"/>
      <c r="Q16" s="4"/>
      <c r="R16" s="4"/>
      <c r="S16" s="56">
        <f t="shared" si="1"/>
        <v>35</v>
      </c>
      <c r="T16" s="79">
        <f t="shared" si="2"/>
        <v>49259.439999999995</v>
      </c>
      <c r="U16" s="156">
        <f t="shared" si="0"/>
        <v>5992.632603406325</v>
      </c>
      <c r="V16" s="166"/>
      <c r="W16" s="47"/>
    </row>
    <row r="17" spans="1:23" ht="12.75">
      <c r="A17" s="10" t="s">
        <v>130</v>
      </c>
      <c r="B17" s="180">
        <v>5538</v>
      </c>
      <c r="C17" s="4"/>
      <c r="D17" s="4"/>
      <c r="E17" s="4"/>
      <c r="F17" s="4"/>
      <c r="G17" s="4"/>
      <c r="H17" s="4"/>
      <c r="I17" s="4"/>
      <c r="J17" s="4"/>
      <c r="K17" s="4">
        <v>37</v>
      </c>
      <c r="L17" s="4"/>
      <c r="M17" s="4"/>
      <c r="N17" s="4"/>
      <c r="O17" s="4"/>
      <c r="P17" s="4"/>
      <c r="Q17" s="4"/>
      <c r="R17" s="4"/>
      <c r="S17" s="56">
        <f t="shared" si="1"/>
        <v>37</v>
      </c>
      <c r="T17" s="79">
        <f t="shared" si="2"/>
        <v>49222.439999999995</v>
      </c>
      <c r="U17" s="156">
        <f t="shared" si="0"/>
        <v>5988.131386861312</v>
      </c>
      <c r="V17" s="166"/>
      <c r="W17" s="47"/>
    </row>
    <row r="18" spans="1:23" ht="12.75">
      <c r="A18" s="10" t="s">
        <v>138</v>
      </c>
      <c r="B18" s="180">
        <v>19233</v>
      </c>
      <c r="C18" s="4"/>
      <c r="D18" s="4"/>
      <c r="E18" s="4"/>
      <c r="F18" s="4"/>
      <c r="G18" s="4">
        <v>200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200</v>
      </c>
      <c r="T18" s="79">
        <f t="shared" si="2"/>
        <v>49022.439999999995</v>
      </c>
      <c r="U18" s="156">
        <f t="shared" si="0"/>
        <v>5963.800486618004</v>
      </c>
      <c r="V18" s="166"/>
      <c r="W18" s="47"/>
    </row>
    <row r="19" spans="1:23" ht="12.75">
      <c r="A19" s="10" t="s">
        <v>139</v>
      </c>
      <c r="B19" s="180">
        <v>2113</v>
      </c>
      <c r="C19" s="4"/>
      <c r="D19" s="4"/>
      <c r="E19" s="4"/>
      <c r="F19" s="4"/>
      <c r="G19" s="4">
        <v>150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150</v>
      </c>
      <c r="T19" s="79">
        <f t="shared" si="2"/>
        <v>48872.439999999995</v>
      </c>
      <c r="U19" s="156">
        <f t="shared" si="0"/>
        <v>5945.552311435522</v>
      </c>
      <c r="V19" s="166"/>
      <c r="W19" s="47"/>
    </row>
    <row r="20" spans="1:23" ht="12.75">
      <c r="A20" s="10" t="s">
        <v>139</v>
      </c>
      <c r="B20" s="180">
        <v>2256</v>
      </c>
      <c r="C20" s="4"/>
      <c r="D20" s="4"/>
      <c r="E20" s="4"/>
      <c r="F20" s="4"/>
      <c r="G20" s="4">
        <v>300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300</v>
      </c>
      <c r="T20" s="79">
        <f t="shared" si="2"/>
        <v>48572.439999999995</v>
      </c>
      <c r="U20" s="156">
        <f t="shared" si="0"/>
        <v>5909.055961070559</v>
      </c>
      <c r="V20" s="166"/>
      <c r="W20" s="47"/>
    </row>
    <row r="21" spans="1:23" ht="12.75">
      <c r="A21" s="10" t="s">
        <v>139</v>
      </c>
      <c r="B21" s="180">
        <v>2225</v>
      </c>
      <c r="C21" s="4"/>
      <c r="D21" s="4"/>
      <c r="E21" s="4"/>
      <c r="F21" s="4"/>
      <c r="G21" s="4">
        <v>50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50</v>
      </c>
      <c r="T21" s="79">
        <f t="shared" si="2"/>
        <v>48522.439999999995</v>
      </c>
      <c r="U21" s="156">
        <f t="shared" si="0"/>
        <v>5902.973236009731</v>
      </c>
      <c r="V21" s="166"/>
      <c r="W21" s="47"/>
    </row>
    <row r="22" spans="1:23" ht="12.75">
      <c r="A22" s="10" t="s">
        <v>139</v>
      </c>
      <c r="B22" s="180">
        <v>2051</v>
      </c>
      <c r="C22" s="4"/>
      <c r="D22" s="4"/>
      <c r="E22" s="4"/>
      <c r="F22" s="4"/>
      <c r="G22" s="4">
        <v>350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350</v>
      </c>
      <c r="T22" s="79">
        <f t="shared" si="2"/>
        <v>48172.439999999995</v>
      </c>
      <c r="U22" s="156">
        <f t="shared" si="0"/>
        <v>5860.394160583941</v>
      </c>
      <c r="V22" s="166"/>
      <c r="W22" s="47"/>
    </row>
    <row r="23" spans="1:23" ht="12.75">
      <c r="A23" s="10" t="s">
        <v>140</v>
      </c>
      <c r="B23" s="180">
        <v>7</v>
      </c>
      <c r="C23" s="4"/>
      <c r="D23" s="4">
        <v>96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96</v>
      </c>
      <c r="T23" s="79">
        <f t="shared" si="2"/>
        <v>48076.439999999995</v>
      </c>
      <c r="U23" s="156">
        <f t="shared" si="0"/>
        <v>5848.715328467152</v>
      </c>
      <c r="V23" s="166"/>
      <c r="W23" s="47"/>
    </row>
    <row r="24" spans="1:23" ht="12.75">
      <c r="A24" s="10" t="s">
        <v>141</v>
      </c>
      <c r="B24" s="180">
        <v>48</v>
      </c>
      <c r="C24" s="4"/>
      <c r="D24" s="4">
        <v>144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144</v>
      </c>
      <c r="T24" s="79">
        <f t="shared" si="2"/>
        <v>47932.439999999995</v>
      </c>
      <c r="U24" s="156">
        <f t="shared" si="0"/>
        <v>5831.1970802919695</v>
      </c>
      <c r="V24" s="166"/>
      <c r="W24" s="47"/>
    </row>
    <row r="25" spans="1:23" ht="12.75">
      <c r="A25" s="10" t="s">
        <v>141</v>
      </c>
      <c r="B25" s="180">
        <v>46</v>
      </c>
      <c r="C25" s="4"/>
      <c r="D25" s="4">
        <v>2089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2089</v>
      </c>
      <c r="T25" s="79">
        <f t="shared" si="2"/>
        <v>45843.439999999995</v>
      </c>
      <c r="U25" s="156">
        <f t="shared" si="0"/>
        <v>5577.060827250607</v>
      </c>
      <c r="V25" s="166"/>
      <c r="W25" s="47"/>
    </row>
    <row r="26" spans="1:23" ht="12.75">
      <c r="A26" s="3" t="s">
        <v>142</v>
      </c>
      <c r="B26" s="180">
        <v>466</v>
      </c>
      <c r="C26" s="4"/>
      <c r="D26" s="4"/>
      <c r="E26" s="4"/>
      <c r="F26" s="4"/>
      <c r="G26" s="4"/>
      <c r="H26" s="4"/>
      <c r="I26" s="4">
        <v>150</v>
      </c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150</v>
      </c>
      <c r="T26" s="80">
        <f t="shared" si="2"/>
        <v>45693.439999999995</v>
      </c>
      <c r="U26" s="156">
        <f t="shared" si="0"/>
        <v>5558.812652068125</v>
      </c>
      <c r="V26" s="166"/>
      <c r="W26" s="47"/>
    </row>
    <row r="27" spans="1:23" ht="12.75">
      <c r="A27" s="3" t="s">
        <v>143</v>
      </c>
      <c r="B27" s="180">
        <v>7880</v>
      </c>
      <c r="C27" s="4"/>
      <c r="D27" s="4"/>
      <c r="E27" s="4"/>
      <c r="F27" s="4"/>
      <c r="G27" s="4">
        <v>121.45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121.45</v>
      </c>
      <c r="T27" s="80">
        <f t="shared" si="2"/>
        <v>45571.99</v>
      </c>
      <c r="U27" s="156">
        <f t="shared" si="0"/>
        <v>5544.037712895377</v>
      </c>
      <c r="V27" s="166"/>
      <c r="W27" s="47"/>
    </row>
    <row r="28" spans="1:23" ht="12.75">
      <c r="A28" s="3" t="s">
        <v>144</v>
      </c>
      <c r="B28" s="180">
        <v>2154</v>
      </c>
      <c r="C28" s="4"/>
      <c r="D28" s="4"/>
      <c r="E28" s="4"/>
      <c r="F28" s="4"/>
      <c r="G28" s="4">
        <v>55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55</v>
      </c>
      <c r="T28" s="80">
        <f t="shared" si="2"/>
        <v>45516.99</v>
      </c>
      <c r="U28" s="156">
        <f t="shared" si="0"/>
        <v>5537.346715328466</v>
      </c>
      <c r="V28" s="166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80">
        <f t="shared" si="2"/>
        <v>45516.99</v>
      </c>
      <c r="U29" s="156">
        <f t="shared" si="0"/>
        <v>5537.346715328466</v>
      </c>
      <c r="V29" s="166"/>
      <c r="W29" s="47"/>
    </row>
    <row r="30" spans="1:23" ht="13.5" thickBot="1">
      <c r="A30" s="11" t="s">
        <v>15</v>
      </c>
      <c r="B30" s="12"/>
      <c r="C30" s="13"/>
      <c r="D30" s="13"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1601.45</v>
      </c>
      <c r="H30" s="13">
        <f t="shared" si="3"/>
        <v>0</v>
      </c>
      <c r="I30" s="13">
        <f t="shared" si="3"/>
        <v>1702</v>
      </c>
      <c r="J30" s="13">
        <f t="shared" si="3"/>
        <v>0</v>
      </c>
      <c r="K30" s="13">
        <f t="shared" si="3"/>
        <v>72</v>
      </c>
      <c r="L30" s="13">
        <f>SUM(L4:L29)</f>
        <v>0</v>
      </c>
      <c r="M30" s="13">
        <f>SUM(M4:M29)</f>
        <v>0</v>
      </c>
      <c r="N30" s="13">
        <f>SUM(N4:N29)</f>
        <v>0</v>
      </c>
      <c r="O30" s="13">
        <f>SUM(O4:O29)</f>
        <v>1125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6829.45</v>
      </c>
      <c r="T30" s="81">
        <f>T29</f>
        <v>45516.99</v>
      </c>
      <c r="U30" s="156">
        <f t="shared" si="0"/>
        <v>5537.346715328466</v>
      </c>
      <c r="V30" s="153">
        <f>SUM(V3:V29)</f>
        <v>136995.15</v>
      </c>
      <c r="W30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F1">
      <selection activeCell="U24" sqref="U24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3"/>
      <c r="U1" s="44" t="s">
        <v>45</v>
      </c>
      <c r="V1" s="45" t="s">
        <v>70</v>
      </c>
      <c r="W1" s="45" t="s">
        <v>71</v>
      </c>
    </row>
    <row r="2" spans="1:23" ht="21" thickBot="1">
      <c r="A2" s="42" t="s">
        <v>85</v>
      </c>
      <c r="B2" s="2" t="s">
        <v>37</v>
      </c>
      <c r="C2" s="2" t="s">
        <v>38</v>
      </c>
      <c r="D2" s="2" t="s">
        <v>0</v>
      </c>
      <c r="E2" s="2"/>
      <c r="F2" s="2"/>
      <c r="G2" s="2" t="s">
        <v>30</v>
      </c>
      <c r="H2" s="2">
        <v>2009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0"/>
      <c r="T2" s="46" t="s">
        <v>1</v>
      </c>
      <c r="U2" s="47" t="s">
        <v>1</v>
      </c>
      <c r="V2" s="48"/>
      <c r="W2" s="49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5" t="s">
        <v>13</v>
      </c>
      <c r="T3" s="152">
        <f>SUM(V4:V29)+W3</f>
        <v>45516.99</v>
      </c>
      <c r="U3" s="156">
        <f>T3/8.22</f>
        <v>5537.346715328466</v>
      </c>
      <c r="V3" s="72">
        <f>'CAJA-Q6824'!$V$30</f>
        <v>136995.15</v>
      </c>
      <c r="W3" s="72">
        <f>'CAJA-Q6824'!$T$30</f>
        <v>45516.99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6"/>
      <c r="T4" s="69"/>
      <c r="U4" s="156">
        <f aca="true" t="shared" si="0" ref="U4:U30">T4/8.22</f>
        <v>0</v>
      </c>
      <c r="V4" s="165"/>
      <c r="W4" s="73"/>
    </row>
    <row r="5" spans="1:23" ht="12.75">
      <c r="A5" s="102" t="s">
        <v>151</v>
      </c>
      <c r="B5" s="4"/>
      <c r="C5" s="4" t="s">
        <v>88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6">
        <f>SUM(D5:R5)</f>
        <v>0</v>
      </c>
      <c r="T5" s="69">
        <f>(T3-S5)</f>
        <v>45516.99</v>
      </c>
      <c r="U5" s="156">
        <f t="shared" si="0"/>
        <v>5537.346715328466</v>
      </c>
      <c r="V5" s="166"/>
      <c r="W5" s="47"/>
    </row>
    <row r="6" spans="1:23" ht="12.75">
      <c r="A6" s="10"/>
      <c r="B6" s="144"/>
      <c r="C6" s="17"/>
      <c r="D6" s="1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6">
        <f aca="true" t="shared" si="1" ref="S6:S29">SUM(D6:R6)</f>
        <v>0</v>
      </c>
      <c r="T6" s="69">
        <f>(T5-S6)</f>
        <v>45516.99</v>
      </c>
      <c r="U6" s="156">
        <f t="shared" si="0"/>
        <v>5537.346715328466</v>
      </c>
      <c r="V6" s="166"/>
      <c r="W6" s="47"/>
    </row>
    <row r="7" spans="1:23" ht="12.75">
      <c r="A7" s="102" t="s">
        <v>153</v>
      </c>
      <c r="B7" s="180">
        <v>22455</v>
      </c>
      <c r="C7" s="4"/>
      <c r="D7" s="4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6">
        <f t="shared" si="1"/>
        <v>30</v>
      </c>
      <c r="T7" s="69">
        <f aca="true" t="shared" si="2" ref="T7:T29">(T6-S7)</f>
        <v>45486.99</v>
      </c>
      <c r="U7" s="156">
        <f t="shared" si="0"/>
        <v>5533.69708029197</v>
      </c>
      <c r="V7" s="166"/>
      <c r="W7" s="47"/>
    </row>
    <row r="8" spans="1:23" ht="12.75">
      <c r="A8" s="102" t="s">
        <v>153</v>
      </c>
      <c r="B8" s="180">
        <v>22454</v>
      </c>
      <c r="C8" s="4"/>
      <c r="D8" s="4">
        <v>1040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6">
        <f t="shared" si="1"/>
        <v>1040</v>
      </c>
      <c r="T8" s="69">
        <f t="shared" si="2"/>
        <v>44446.99</v>
      </c>
      <c r="U8" s="156">
        <f t="shared" si="0"/>
        <v>5407.176399026764</v>
      </c>
      <c r="V8" s="166"/>
      <c r="W8" s="47"/>
    </row>
    <row r="9" spans="1:23" ht="12.75">
      <c r="A9" s="102" t="s">
        <v>154</v>
      </c>
      <c r="B9" s="180">
        <v>4866</v>
      </c>
      <c r="C9" s="4"/>
      <c r="D9" s="4"/>
      <c r="E9" s="4"/>
      <c r="F9" s="4">
        <v>185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6">
        <f t="shared" si="1"/>
        <v>185</v>
      </c>
      <c r="T9" s="69">
        <f t="shared" si="2"/>
        <v>44261.99</v>
      </c>
      <c r="U9" s="156">
        <f t="shared" si="0"/>
        <v>5384.670316301703</v>
      </c>
      <c r="V9" s="166"/>
      <c r="W9" s="47"/>
    </row>
    <row r="10" spans="1:23" ht="12.75">
      <c r="A10" s="102" t="s">
        <v>155</v>
      </c>
      <c r="B10" s="180">
        <v>76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750</v>
      </c>
      <c r="P10" s="4"/>
      <c r="Q10" s="4"/>
      <c r="R10" s="4"/>
      <c r="S10" s="56">
        <f t="shared" si="1"/>
        <v>750</v>
      </c>
      <c r="T10" s="69">
        <f t="shared" si="2"/>
        <v>43511.99</v>
      </c>
      <c r="U10" s="156">
        <f t="shared" si="0"/>
        <v>5293.429440389294</v>
      </c>
      <c r="V10" s="166"/>
      <c r="W10" s="47"/>
    </row>
    <row r="11" spans="1:23" ht="12.75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6">
        <f t="shared" si="1"/>
        <v>0</v>
      </c>
      <c r="T11" s="69">
        <f t="shared" si="2"/>
        <v>43511.99</v>
      </c>
      <c r="U11" s="156">
        <f t="shared" si="0"/>
        <v>5293.429440389294</v>
      </c>
      <c r="V11" s="166"/>
      <c r="W11" s="47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6">
        <f t="shared" si="1"/>
        <v>0</v>
      </c>
      <c r="T12" s="69">
        <f t="shared" si="2"/>
        <v>43511.99</v>
      </c>
      <c r="U12" s="156">
        <f t="shared" si="0"/>
        <v>5293.429440389294</v>
      </c>
      <c r="V12" s="166"/>
      <c r="W12" s="47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6">
        <f t="shared" si="1"/>
        <v>0</v>
      </c>
      <c r="T13" s="69">
        <f t="shared" si="2"/>
        <v>43511.99</v>
      </c>
      <c r="U13" s="156">
        <f t="shared" si="0"/>
        <v>5293.429440389294</v>
      </c>
      <c r="V13" s="166"/>
      <c r="W13" s="47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6">
        <f t="shared" si="1"/>
        <v>0</v>
      </c>
      <c r="T14" s="69">
        <f t="shared" si="2"/>
        <v>43511.99</v>
      </c>
      <c r="U14" s="156">
        <f t="shared" si="0"/>
        <v>5293.429440389294</v>
      </c>
      <c r="V14" s="166"/>
      <c r="W14" s="47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6">
        <f t="shared" si="1"/>
        <v>0</v>
      </c>
      <c r="T15" s="69">
        <f t="shared" si="2"/>
        <v>43511.99</v>
      </c>
      <c r="U15" s="156">
        <f t="shared" si="0"/>
        <v>5293.429440389294</v>
      </c>
      <c r="V15" s="166"/>
      <c r="W15" s="47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6">
        <f t="shared" si="1"/>
        <v>0</v>
      </c>
      <c r="T16" s="69">
        <f t="shared" si="2"/>
        <v>43511.99</v>
      </c>
      <c r="U16" s="156">
        <f t="shared" si="0"/>
        <v>5293.429440389294</v>
      </c>
      <c r="V16" s="166"/>
      <c r="W16" s="47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6">
        <f t="shared" si="1"/>
        <v>0</v>
      </c>
      <c r="T17" s="69">
        <f t="shared" si="2"/>
        <v>43511.99</v>
      </c>
      <c r="U17" s="156">
        <f t="shared" si="0"/>
        <v>5293.429440389294</v>
      </c>
      <c r="V17" s="166"/>
      <c r="W17" s="47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6">
        <f t="shared" si="1"/>
        <v>0</v>
      </c>
      <c r="T18" s="69">
        <f t="shared" si="2"/>
        <v>43511.99</v>
      </c>
      <c r="U18" s="156">
        <f t="shared" si="0"/>
        <v>5293.429440389294</v>
      </c>
      <c r="V18" s="166"/>
      <c r="W18" s="47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6">
        <f t="shared" si="1"/>
        <v>0</v>
      </c>
      <c r="T19" s="69">
        <f t="shared" si="2"/>
        <v>43511.99</v>
      </c>
      <c r="U19" s="156">
        <f t="shared" si="0"/>
        <v>5293.429440389294</v>
      </c>
      <c r="V19" s="166"/>
      <c r="W19" s="47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6">
        <f t="shared" si="1"/>
        <v>0</v>
      </c>
      <c r="T20" s="69">
        <f t="shared" si="2"/>
        <v>43511.99</v>
      </c>
      <c r="U20" s="156">
        <f t="shared" si="0"/>
        <v>5293.429440389294</v>
      </c>
      <c r="V20" s="166"/>
      <c r="W20" s="47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6">
        <f t="shared" si="1"/>
        <v>0</v>
      </c>
      <c r="T21" s="69">
        <f t="shared" si="2"/>
        <v>43511.99</v>
      </c>
      <c r="U21" s="156">
        <f t="shared" si="0"/>
        <v>5293.429440389294</v>
      </c>
      <c r="V21" s="166"/>
      <c r="W21" s="47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6">
        <f t="shared" si="1"/>
        <v>0</v>
      </c>
      <c r="T22" s="69">
        <f t="shared" si="2"/>
        <v>43511.99</v>
      </c>
      <c r="U22" s="156">
        <f t="shared" si="0"/>
        <v>5293.429440389294</v>
      </c>
      <c r="V22" s="166"/>
      <c r="W22" s="47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6">
        <f t="shared" si="1"/>
        <v>0</v>
      </c>
      <c r="T23" s="69">
        <f t="shared" si="2"/>
        <v>43511.99</v>
      </c>
      <c r="U23" s="156">
        <f t="shared" si="0"/>
        <v>5293.429440389294</v>
      </c>
      <c r="V23" s="166"/>
      <c r="W23" s="47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6">
        <f t="shared" si="1"/>
        <v>0</v>
      </c>
      <c r="T24" s="69">
        <f t="shared" si="2"/>
        <v>43511.99</v>
      </c>
      <c r="U24" s="156">
        <f t="shared" si="0"/>
        <v>5293.429440389294</v>
      </c>
      <c r="V24" s="166"/>
      <c r="W24" s="47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6">
        <f t="shared" si="1"/>
        <v>0</v>
      </c>
      <c r="T25" s="69">
        <f t="shared" si="2"/>
        <v>43511.99</v>
      </c>
      <c r="U25" s="156">
        <f t="shared" si="0"/>
        <v>5293.429440389294</v>
      </c>
      <c r="V25" s="166"/>
      <c r="W25" s="47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6">
        <f t="shared" si="1"/>
        <v>0</v>
      </c>
      <c r="T26" s="70">
        <f t="shared" si="2"/>
        <v>43511.99</v>
      </c>
      <c r="U26" s="156">
        <f t="shared" si="0"/>
        <v>5293.429440389294</v>
      </c>
      <c r="V26" s="166"/>
      <c r="W26" s="47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6">
        <f t="shared" si="1"/>
        <v>0</v>
      </c>
      <c r="T27" s="70">
        <f t="shared" si="2"/>
        <v>43511.99</v>
      </c>
      <c r="U27" s="156">
        <f t="shared" si="0"/>
        <v>5293.429440389294</v>
      </c>
      <c r="V27" s="166"/>
      <c r="W27" s="47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6">
        <f t="shared" si="1"/>
        <v>0</v>
      </c>
      <c r="T28" s="70">
        <f t="shared" si="2"/>
        <v>43511.99</v>
      </c>
      <c r="U28" s="156">
        <f t="shared" si="0"/>
        <v>5293.429440389294</v>
      </c>
      <c r="V28" s="166"/>
      <c r="W28" s="47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6">
        <f t="shared" si="1"/>
        <v>0</v>
      </c>
      <c r="T29" s="70">
        <f t="shared" si="2"/>
        <v>43511.99</v>
      </c>
      <c r="U29" s="156">
        <f t="shared" si="0"/>
        <v>5293.429440389294</v>
      </c>
      <c r="V29" s="166"/>
      <c r="W29" s="47"/>
    </row>
    <row r="30" spans="1:23" ht="13.5" thickBot="1">
      <c r="A30" s="11" t="s">
        <v>15</v>
      </c>
      <c r="B30" s="12"/>
      <c r="C30" s="13"/>
      <c r="D30" s="13">
        <f>SUM(D4:D29)</f>
        <v>1070</v>
      </c>
      <c r="E30" s="13">
        <f aca="true" t="shared" si="3" ref="E30:S30">SUM(E4:E29)</f>
        <v>0</v>
      </c>
      <c r="F30" s="13">
        <f t="shared" si="3"/>
        <v>185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750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2005</v>
      </c>
      <c r="T30" s="71">
        <f>T29</f>
        <v>43511.99</v>
      </c>
      <c r="U30" s="156">
        <f t="shared" si="0"/>
        <v>5293.429440389294</v>
      </c>
      <c r="V30" s="153">
        <f>SUM(V3:V29)</f>
        <v>136995.15</v>
      </c>
      <c r="W30" s="7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WINDOWS</dc:creator>
  <cp:keywords/>
  <dc:description/>
  <cp:lastModifiedBy>Lynn Roberts</cp:lastModifiedBy>
  <cp:lastPrinted>2010-01-01T18:07:05Z</cp:lastPrinted>
  <dcterms:created xsi:type="dcterms:W3CDTF">2003-11-14T03:44:24Z</dcterms:created>
  <dcterms:modified xsi:type="dcterms:W3CDTF">2010-08-06T13:40:17Z</dcterms:modified>
  <cp:category/>
  <cp:version/>
  <cp:contentType/>
  <cp:contentStatus/>
</cp:coreProperties>
</file>