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8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" i="1"/>
  <c r="F26"/>
  <c r="G6"/>
  <c r="F7"/>
  <c r="G7" s="1"/>
  <c r="F11"/>
  <c r="G11"/>
  <c r="F12"/>
  <c r="G12"/>
  <c r="F13"/>
  <c r="G13"/>
  <c r="F14"/>
  <c r="G14"/>
  <c r="G15"/>
  <c r="F18"/>
  <c r="F22" s="1"/>
  <c r="F19"/>
  <c r="G19"/>
  <c r="F20"/>
  <c r="G20"/>
  <c r="F21"/>
  <c r="G21"/>
  <c r="F25"/>
  <c r="G25" s="1"/>
  <c r="F28"/>
  <c r="G28" s="1"/>
  <c r="F29"/>
  <c r="G29" s="1"/>
  <c r="F33"/>
  <c r="G33" s="1"/>
  <c r="G36"/>
  <c r="F37"/>
  <c r="G37"/>
  <c r="F34" l="1"/>
  <c r="G34" s="1"/>
  <c r="F30"/>
  <c r="G30" s="1"/>
  <c r="F8"/>
  <c r="G8" s="1"/>
  <c r="G18"/>
  <c r="G22"/>
  <c r="G26"/>
  <c r="F39" l="1"/>
  <c r="F41" s="1"/>
  <c r="F43" s="1"/>
  <c r="G39" l="1"/>
  <c r="G41"/>
  <c r="G43"/>
</calcChain>
</file>

<file path=xl/sharedStrings.xml><?xml version="1.0" encoding="utf-8"?>
<sst xmlns="http://schemas.openxmlformats.org/spreadsheetml/2006/main" count="47" uniqueCount="42">
  <si>
    <t>DETAILED BUDGET</t>
  </si>
  <si>
    <t>No. of units</t>
  </si>
  <si>
    <t>Months</t>
  </si>
  <si>
    <t>Unit cost INR</t>
  </si>
  <si>
    <t>1 Year INR</t>
  </si>
  <si>
    <t xml:space="preserve"> Total USD </t>
  </si>
  <si>
    <t>A</t>
  </si>
  <si>
    <t xml:space="preserve">Staff Expenses - Salary cost </t>
  </si>
  <si>
    <t>Project Officer @Rs. 10000/-</t>
  </si>
  <si>
    <t xml:space="preserve">Subtotal </t>
  </si>
  <si>
    <t>B</t>
  </si>
  <si>
    <t>Program Costs - Training And Activities</t>
  </si>
  <si>
    <t xml:space="preserve">Training on importance of water &amp; sanitation </t>
  </si>
  <si>
    <t>C</t>
  </si>
  <si>
    <t xml:space="preserve">Program Costs </t>
  </si>
  <si>
    <t>D</t>
  </si>
  <si>
    <t xml:space="preserve">Transportation </t>
  </si>
  <si>
    <t>Transport  for project leader</t>
  </si>
  <si>
    <t>E</t>
  </si>
  <si>
    <t>Local Administration</t>
  </si>
  <si>
    <t>Communication for office, i.e. telephone, e-mail,post etc. -</t>
  </si>
  <si>
    <t>Subtotal</t>
  </si>
  <si>
    <t>F</t>
  </si>
  <si>
    <t>Accounts</t>
  </si>
  <si>
    <t>Sub Total</t>
  </si>
  <si>
    <t>Total</t>
  </si>
  <si>
    <t>G</t>
  </si>
  <si>
    <t>Grand Total</t>
  </si>
  <si>
    <t xml:space="preserve">Rain water harvesting </t>
  </si>
  <si>
    <t xml:space="preserve">AA Foundation in Malur Panchayat </t>
  </si>
  <si>
    <t xml:space="preserve">Train women SHG's in each village for implementation of the activities in the village </t>
  </si>
  <si>
    <t xml:space="preserve">Training on solid waste management </t>
  </si>
  <si>
    <t>Training on building roof water harvesting structure for the mason</t>
  </si>
  <si>
    <t xml:space="preserve">Program cost for Solid waste mangement </t>
  </si>
  <si>
    <t xml:space="preserve">Establish 50 household solid waste management units as pilot </t>
  </si>
  <si>
    <t>2 Field Workers @ Rs 5000. / month</t>
  </si>
  <si>
    <t>Build  toilet in the 2 Anganwadi center in areleri cluster(hulkur and medatti villages)</t>
  </si>
  <si>
    <t>Establishment of roof water harvesting structure at 2 anganwadi centers(hulkur and medatti villages)</t>
  </si>
  <si>
    <t>Establishment of  60 roof water harvesting structure in anganshetty halli and chikkaupparalli</t>
  </si>
  <si>
    <t>Establishment of  60 roof water harvesting structure community contribution</t>
  </si>
  <si>
    <t>Mobility to Project staff  @ Rs 500 each/month</t>
  </si>
  <si>
    <t>Administartive Fee of AA Foundation 2%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</si>
</sst>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0" fontId="0" fillId="2" borderId="5" xfId="0" applyFill="1" applyBorder="1"/>
    <xf numFmtId="0" fontId="1" fillId="2" borderId="5" xfId="0" applyFont="1" applyFill="1" applyBorder="1"/>
    <xf numFmtId="3" fontId="0" fillId="2" borderId="5" xfId="0" applyNumberFormat="1" applyFill="1" applyBorder="1"/>
    <xf numFmtId="3" fontId="4" fillId="2" borderId="5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43" fontId="6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6" fillId="2" borderId="5" xfId="0" applyFont="1" applyFill="1" applyBorder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topLeftCell="B7" workbookViewId="0">
      <selection activeCell="E33" sqref="E33"/>
    </sheetView>
  </sheetViews>
  <sheetFormatPr defaultRowHeight="15"/>
  <cols>
    <col min="2" max="2" width="92.5703125" bestFit="1" customWidth="1"/>
    <col min="3" max="3" width="11.28515625" style="23" bestFit="1" customWidth="1"/>
    <col min="4" max="4" width="9.85546875" style="23" customWidth="1"/>
    <col min="5" max="5" width="12.42578125" style="23" bestFit="1" customWidth="1"/>
    <col min="6" max="6" width="12.7109375" style="23" bestFit="1" customWidth="1"/>
    <col min="7" max="7" width="11.5703125" style="23" bestFit="1" customWidth="1"/>
    <col min="8" max="8" width="12.5703125" customWidth="1"/>
  </cols>
  <sheetData>
    <row r="2" spans="1:8" ht="15.75">
      <c r="A2" s="31" t="s">
        <v>28</v>
      </c>
      <c r="B2" s="32"/>
      <c r="C2" s="32"/>
      <c r="D2" s="32"/>
      <c r="E2" s="32"/>
      <c r="F2" s="32"/>
      <c r="G2" s="33"/>
      <c r="H2" s="8"/>
    </row>
    <row r="3" spans="1:8" ht="15.75">
      <c r="A3" s="31" t="s">
        <v>29</v>
      </c>
      <c r="B3" s="32"/>
      <c r="C3" s="32"/>
      <c r="D3" s="32"/>
      <c r="E3" s="32"/>
      <c r="F3" s="32"/>
      <c r="G3" s="33"/>
      <c r="H3" s="8"/>
    </row>
    <row r="4" spans="1:8" s="7" customFormat="1">
      <c r="A4" s="2"/>
      <c r="B4" s="2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5" t="s">
        <v>5</v>
      </c>
      <c r="H4" s="9"/>
    </row>
    <row r="5" spans="1:8" s="7" customFormat="1">
      <c r="A5" s="2" t="s">
        <v>6</v>
      </c>
      <c r="B5" s="2" t="s">
        <v>7</v>
      </c>
      <c r="C5" s="16"/>
      <c r="D5" s="16"/>
      <c r="E5" s="16"/>
      <c r="F5" s="16"/>
      <c r="G5" s="17"/>
      <c r="H5" s="9"/>
    </row>
    <row r="6" spans="1:8">
      <c r="A6" s="1">
        <v>1</v>
      </c>
      <c r="B6" s="1" t="s">
        <v>8</v>
      </c>
      <c r="C6" s="18">
        <v>1</v>
      </c>
      <c r="D6" s="18">
        <v>10</v>
      </c>
      <c r="E6" s="18">
        <v>10000</v>
      </c>
      <c r="F6" s="18">
        <v>8500</v>
      </c>
      <c r="G6" s="19">
        <f>F6/53</f>
        <v>160.37735849056602</v>
      </c>
      <c r="H6" s="12"/>
    </row>
    <row r="7" spans="1:8">
      <c r="A7" s="1">
        <v>2</v>
      </c>
      <c r="B7" s="1" t="s">
        <v>35</v>
      </c>
      <c r="C7" s="18">
        <v>2</v>
      </c>
      <c r="D7" s="18">
        <v>10</v>
      </c>
      <c r="E7" s="18">
        <v>5000</v>
      </c>
      <c r="F7" s="18">
        <f>D7*E7</f>
        <v>50000</v>
      </c>
      <c r="G7" s="19">
        <f>F7/53</f>
        <v>943.39622641509436</v>
      </c>
      <c r="H7" s="12"/>
    </row>
    <row r="8" spans="1:8">
      <c r="A8" s="1"/>
      <c r="B8" s="2" t="s">
        <v>9</v>
      </c>
      <c r="C8" s="18"/>
      <c r="D8" s="18"/>
      <c r="E8" s="18"/>
      <c r="F8" s="16">
        <f>SUM(F6:F7)</f>
        <v>58500</v>
      </c>
      <c r="G8" s="17">
        <f>F8/53</f>
        <v>1103.7735849056603</v>
      </c>
      <c r="H8" s="8"/>
    </row>
    <row r="9" spans="1:8">
      <c r="A9" s="1"/>
      <c r="B9" s="1"/>
      <c r="C9" s="18"/>
      <c r="D9" s="18"/>
      <c r="E9" s="18"/>
      <c r="F9" s="18"/>
      <c r="G9" s="19"/>
      <c r="H9" s="8"/>
    </row>
    <row r="10" spans="1:8" s="7" customFormat="1">
      <c r="A10" s="2" t="s">
        <v>10</v>
      </c>
      <c r="B10" s="2" t="s">
        <v>11</v>
      </c>
      <c r="C10" s="16"/>
      <c r="D10" s="16"/>
      <c r="E10" s="16"/>
      <c r="F10" s="16"/>
      <c r="G10" s="17"/>
      <c r="H10" s="9"/>
    </row>
    <row r="11" spans="1:8">
      <c r="A11" s="1">
        <v>1</v>
      </c>
      <c r="B11" s="3" t="s">
        <v>30</v>
      </c>
      <c r="C11" s="18">
        <v>45</v>
      </c>
      <c r="D11" s="18">
        <v>1</v>
      </c>
      <c r="E11" s="18">
        <v>150</v>
      </c>
      <c r="F11" s="18">
        <f>C11*E11</f>
        <v>6750</v>
      </c>
      <c r="G11" s="19">
        <f>F11/53</f>
        <v>127.35849056603773</v>
      </c>
      <c r="H11" s="8"/>
    </row>
    <row r="12" spans="1:8">
      <c r="A12" s="1">
        <v>2</v>
      </c>
      <c r="B12" s="1" t="s">
        <v>12</v>
      </c>
      <c r="C12" s="18">
        <v>50</v>
      </c>
      <c r="D12" s="18">
        <v>1</v>
      </c>
      <c r="E12" s="18">
        <v>150</v>
      </c>
      <c r="F12" s="18">
        <f>C12*E12</f>
        <v>7500</v>
      </c>
      <c r="G12" s="19">
        <f>F12/53</f>
        <v>141.50943396226415</v>
      </c>
      <c r="H12" s="8"/>
    </row>
    <row r="13" spans="1:8">
      <c r="A13" s="1">
        <v>3</v>
      </c>
      <c r="B13" s="1" t="s">
        <v>31</v>
      </c>
      <c r="C13" s="18">
        <v>50</v>
      </c>
      <c r="D13" s="18">
        <v>1</v>
      </c>
      <c r="E13" s="18">
        <v>150</v>
      </c>
      <c r="F13" s="18">
        <f>C13*E13</f>
        <v>7500</v>
      </c>
      <c r="G13" s="19">
        <f>F13/53</f>
        <v>141.50943396226415</v>
      </c>
      <c r="H13" s="8"/>
    </row>
    <row r="14" spans="1:8">
      <c r="A14" s="1">
        <v>4</v>
      </c>
      <c r="B14" s="1" t="s">
        <v>32</v>
      </c>
      <c r="C14" s="18">
        <v>15</v>
      </c>
      <c r="D14" s="18">
        <v>1</v>
      </c>
      <c r="E14" s="18">
        <v>300</v>
      </c>
      <c r="F14" s="18">
        <f>C14*E14</f>
        <v>4500</v>
      </c>
      <c r="G14" s="19">
        <f>F14/53</f>
        <v>84.905660377358487</v>
      </c>
      <c r="H14" s="8"/>
    </row>
    <row r="15" spans="1:8">
      <c r="A15" s="1"/>
      <c r="B15" s="2" t="s">
        <v>9</v>
      </c>
      <c r="C15" s="18"/>
      <c r="D15" s="18"/>
      <c r="E15" s="18"/>
      <c r="F15" s="20">
        <f>SUM(F11:F14)</f>
        <v>26250</v>
      </c>
      <c r="G15" s="17">
        <f>G11+G12+G13+G14</f>
        <v>495.28301886792451</v>
      </c>
      <c r="H15" s="8"/>
    </row>
    <row r="16" spans="1:8">
      <c r="A16" s="1"/>
      <c r="B16" s="1"/>
      <c r="C16" s="18"/>
      <c r="D16" s="18"/>
      <c r="E16" s="18"/>
      <c r="F16" s="18"/>
      <c r="G16" s="19"/>
      <c r="H16" s="8"/>
    </row>
    <row r="17" spans="1:9" s="7" customFormat="1">
      <c r="A17" s="2" t="s">
        <v>13</v>
      </c>
      <c r="B17" s="2" t="s">
        <v>14</v>
      </c>
      <c r="C17" s="16"/>
      <c r="D17" s="16"/>
      <c r="E17" s="16"/>
      <c r="F17" s="16"/>
      <c r="G17" s="17"/>
      <c r="H17" s="9"/>
    </row>
    <row r="18" spans="1:9">
      <c r="A18" s="1">
        <v>1</v>
      </c>
      <c r="B18" s="1" t="s">
        <v>37</v>
      </c>
      <c r="C18" s="18">
        <v>2</v>
      </c>
      <c r="D18" s="18">
        <v>2</v>
      </c>
      <c r="E18" s="18">
        <v>10000</v>
      </c>
      <c r="F18" s="18">
        <f>C18*E18</f>
        <v>20000</v>
      </c>
      <c r="G18" s="19">
        <f>F18/53</f>
        <v>377.35849056603774</v>
      </c>
      <c r="H18" s="8"/>
    </row>
    <row r="19" spans="1:9" s="5" customFormat="1">
      <c r="A19" s="4">
        <v>2</v>
      </c>
      <c r="B19" s="4" t="s">
        <v>38</v>
      </c>
      <c r="C19" s="21">
        <v>60</v>
      </c>
      <c r="D19" s="21">
        <v>6</v>
      </c>
      <c r="E19" s="21">
        <v>7000</v>
      </c>
      <c r="F19" s="21">
        <f>C19*E19</f>
        <v>420000</v>
      </c>
      <c r="G19" s="22">
        <f>F19/53</f>
        <v>7924.5283018867922</v>
      </c>
      <c r="H19" s="13"/>
      <c r="I19" s="6"/>
    </row>
    <row r="20" spans="1:9">
      <c r="A20" s="1">
        <v>3</v>
      </c>
      <c r="B20" s="1" t="s">
        <v>39</v>
      </c>
      <c r="C20" s="18">
        <v>60</v>
      </c>
      <c r="D20" s="18">
        <v>6</v>
      </c>
      <c r="E20" s="18">
        <v>1000</v>
      </c>
      <c r="F20" s="18">
        <f>C20*E20</f>
        <v>60000</v>
      </c>
      <c r="G20" s="19">
        <f>F20/53</f>
        <v>1132.0754716981132</v>
      </c>
      <c r="H20" s="10"/>
    </row>
    <row r="21" spans="1:9">
      <c r="A21" s="1">
        <v>4</v>
      </c>
      <c r="B21" s="1" t="s">
        <v>36</v>
      </c>
      <c r="C21" s="18">
        <v>2</v>
      </c>
      <c r="D21" s="18">
        <v>6</v>
      </c>
      <c r="E21" s="18">
        <v>30000</v>
      </c>
      <c r="F21" s="18">
        <f>C21*E21</f>
        <v>60000</v>
      </c>
      <c r="G21" s="19">
        <f>F21/53</f>
        <v>1132.0754716981132</v>
      </c>
      <c r="H21" s="8"/>
    </row>
    <row r="22" spans="1:9">
      <c r="A22" s="1"/>
      <c r="B22" s="2" t="s">
        <v>9</v>
      </c>
      <c r="C22" s="18"/>
      <c r="D22" s="18"/>
      <c r="E22" s="18"/>
      <c r="F22" s="16">
        <f>SUM(F18:F21)</f>
        <v>560000</v>
      </c>
      <c r="G22" s="19">
        <f>F22/53</f>
        <v>10566.037735849057</v>
      </c>
      <c r="H22" s="8"/>
    </row>
    <row r="23" spans="1:9">
      <c r="A23" s="1"/>
      <c r="B23" s="2"/>
      <c r="C23" s="18"/>
      <c r="D23" s="18"/>
      <c r="E23" s="18"/>
      <c r="F23" s="16"/>
      <c r="G23" s="19"/>
      <c r="H23" s="8"/>
    </row>
    <row r="24" spans="1:9" s="7" customFormat="1">
      <c r="A24" s="2" t="s">
        <v>15</v>
      </c>
      <c r="B24" s="2" t="s">
        <v>33</v>
      </c>
      <c r="C24" s="16"/>
      <c r="D24" s="16"/>
      <c r="E24" s="16"/>
      <c r="F24" s="16"/>
      <c r="G24" s="17"/>
      <c r="H24" s="9"/>
    </row>
    <row r="25" spans="1:9" s="5" customFormat="1">
      <c r="A25" s="4"/>
      <c r="B25" s="4" t="s">
        <v>34</v>
      </c>
      <c r="C25" s="21">
        <v>0</v>
      </c>
      <c r="D25" s="21">
        <v>0</v>
      </c>
      <c r="E25" s="21">
        <v>0</v>
      </c>
      <c r="F25" s="21">
        <f>C25*E25</f>
        <v>0</v>
      </c>
      <c r="G25" s="22">
        <f>F25/53</f>
        <v>0</v>
      </c>
      <c r="H25" s="13"/>
    </row>
    <row r="26" spans="1:9">
      <c r="A26" s="1"/>
      <c r="B26" s="2" t="s">
        <v>9</v>
      </c>
      <c r="C26" s="18"/>
      <c r="D26" s="18"/>
      <c r="E26" s="18"/>
      <c r="F26" s="16">
        <f>F25</f>
        <v>0</v>
      </c>
      <c r="G26" s="19">
        <f>F26/53</f>
        <v>0</v>
      </c>
      <c r="H26" s="8"/>
    </row>
    <row r="27" spans="1:9" s="7" customFormat="1">
      <c r="A27" s="2" t="s">
        <v>18</v>
      </c>
      <c r="B27" s="2" t="s">
        <v>16</v>
      </c>
      <c r="C27" s="16"/>
      <c r="D27" s="16"/>
      <c r="E27" s="16"/>
      <c r="F27" s="16"/>
      <c r="G27" s="17"/>
      <c r="H27" s="9"/>
    </row>
    <row r="28" spans="1:9">
      <c r="A28" s="1">
        <v>1</v>
      </c>
      <c r="B28" s="1" t="s">
        <v>40</v>
      </c>
      <c r="C28" s="18">
        <v>2</v>
      </c>
      <c r="D28" s="18">
        <v>10</v>
      </c>
      <c r="E28" s="18">
        <v>500</v>
      </c>
      <c r="F28" s="18">
        <f>E28*D28*C28</f>
        <v>10000</v>
      </c>
      <c r="G28" s="19">
        <f>F28/53</f>
        <v>188.67924528301887</v>
      </c>
      <c r="H28" s="8"/>
    </row>
    <row r="29" spans="1:9">
      <c r="A29" s="1">
        <v>2</v>
      </c>
      <c r="B29" s="1" t="s">
        <v>17</v>
      </c>
      <c r="C29" s="18">
        <v>1</v>
      </c>
      <c r="D29" s="18">
        <v>10</v>
      </c>
      <c r="E29" s="18">
        <v>1500</v>
      </c>
      <c r="F29" s="18">
        <f>E29*D29*C29</f>
        <v>15000</v>
      </c>
      <c r="G29" s="19">
        <f>F29/53</f>
        <v>283.01886792452831</v>
      </c>
      <c r="H29" s="8"/>
    </row>
    <row r="30" spans="1:9">
      <c r="A30" s="1"/>
      <c r="B30" s="2" t="s">
        <v>9</v>
      </c>
      <c r="C30" s="18"/>
      <c r="D30" s="18"/>
      <c r="E30" s="18"/>
      <c r="F30" s="16">
        <f>SUM(F28:F29)</f>
        <v>25000</v>
      </c>
      <c r="G30" s="19">
        <f>F30/53</f>
        <v>471.69811320754718</v>
      </c>
      <c r="H30" s="8"/>
    </row>
    <row r="31" spans="1:9">
      <c r="A31" s="1"/>
      <c r="B31" s="1"/>
      <c r="C31" s="18"/>
      <c r="D31" s="18"/>
      <c r="E31" s="18"/>
      <c r="F31" s="18"/>
      <c r="G31" s="19"/>
      <c r="H31" s="8"/>
    </row>
    <row r="32" spans="1:9" s="7" customFormat="1">
      <c r="A32" s="2" t="s">
        <v>22</v>
      </c>
      <c r="B32" s="2" t="s">
        <v>19</v>
      </c>
      <c r="C32" s="16"/>
      <c r="D32" s="16"/>
      <c r="E32" s="16"/>
      <c r="F32" s="16"/>
      <c r="G32" s="17"/>
      <c r="H32" s="9"/>
    </row>
    <row r="33" spans="1:8">
      <c r="A33" s="1">
        <v>2</v>
      </c>
      <c r="B33" s="1" t="s">
        <v>20</v>
      </c>
      <c r="C33" s="18">
        <v>1</v>
      </c>
      <c r="D33" s="18">
        <v>10</v>
      </c>
      <c r="E33" s="18">
        <v>2000</v>
      </c>
      <c r="F33" s="18">
        <f>D33*E33</f>
        <v>20000</v>
      </c>
      <c r="G33" s="19">
        <f>F33/53</f>
        <v>377.35849056603774</v>
      </c>
      <c r="H33" s="8"/>
    </row>
    <row r="34" spans="1:8">
      <c r="A34" s="1"/>
      <c r="B34" s="2" t="s">
        <v>21</v>
      </c>
      <c r="C34" s="18"/>
      <c r="D34" s="18"/>
      <c r="E34" s="18"/>
      <c r="F34" s="16">
        <f>F33</f>
        <v>20000</v>
      </c>
      <c r="G34" s="19">
        <f>F34/53</f>
        <v>377.35849056603774</v>
      </c>
      <c r="H34" s="8"/>
    </row>
    <row r="35" spans="1:8">
      <c r="A35" s="1"/>
      <c r="B35" s="1"/>
      <c r="C35" s="18"/>
      <c r="D35" s="18"/>
      <c r="E35" s="18"/>
      <c r="F35" s="18"/>
      <c r="G35" s="19"/>
      <c r="H35" s="8"/>
    </row>
    <row r="36" spans="1:8" s="7" customFormat="1">
      <c r="A36" s="2" t="s">
        <v>26</v>
      </c>
      <c r="B36" s="2" t="s">
        <v>23</v>
      </c>
      <c r="C36" s="16">
        <v>1</v>
      </c>
      <c r="D36" s="16">
        <v>1</v>
      </c>
      <c r="E36" s="16">
        <v>5000</v>
      </c>
      <c r="F36" s="16">
        <v>5000</v>
      </c>
      <c r="G36" s="17">
        <f>F36/53</f>
        <v>94.339622641509436</v>
      </c>
      <c r="H36" s="9"/>
    </row>
    <row r="37" spans="1:8">
      <c r="A37" s="1"/>
      <c r="B37" s="2" t="s">
        <v>24</v>
      </c>
      <c r="C37" s="18"/>
      <c r="D37" s="18"/>
      <c r="E37" s="18"/>
      <c r="F37" s="16">
        <f>F36</f>
        <v>5000</v>
      </c>
      <c r="G37" s="17">
        <f>F37/53</f>
        <v>94.339622641509436</v>
      </c>
      <c r="H37" s="8"/>
    </row>
    <row r="38" spans="1:8">
      <c r="A38" s="1"/>
      <c r="B38" s="1"/>
      <c r="C38" s="18"/>
      <c r="D38" s="18"/>
      <c r="E38" s="18"/>
      <c r="F38" s="18"/>
      <c r="G38" s="19"/>
      <c r="H38" s="8"/>
    </row>
    <row r="39" spans="1:8">
      <c r="A39" s="1"/>
      <c r="B39" s="2" t="s">
        <v>25</v>
      </c>
      <c r="C39" s="18"/>
      <c r="D39" s="18"/>
      <c r="E39" s="18"/>
      <c r="F39" s="16">
        <f>F8+F15+F22+F26+F30+F34+F37</f>
        <v>694750</v>
      </c>
      <c r="G39" s="17">
        <f>F39/53</f>
        <v>13108.490566037735</v>
      </c>
      <c r="H39" s="8"/>
    </row>
    <row r="40" spans="1:8">
      <c r="A40" s="1"/>
      <c r="B40" s="1"/>
      <c r="C40" s="18"/>
      <c r="D40" s="18"/>
      <c r="E40" s="18"/>
      <c r="F40" s="18"/>
      <c r="G40" s="19"/>
      <c r="H40" s="8"/>
    </row>
    <row r="41" spans="1:8" s="7" customFormat="1">
      <c r="A41" s="2" t="s">
        <v>26</v>
      </c>
      <c r="B41" s="2" t="s">
        <v>41</v>
      </c>
      <c r="C41" s="16"/>
      <c r="D41" s="16"/>
      <c r="E41" s="16"/>
      <c r="F41" s="16">
        <f>F39*2/100</f>
        <v>13895</v>
      </c>
      <c r="G41" s="17">
        <f>F41/53</f>
        <v>262.16981132075472</v>
      </c>
      <c r="H41" s="11"/>
    </row>
    <row r="42" spans="1:8">
      <c r="A42" s="1"/>
      <c r="B42" s="1"/>
      <c r="C42" s="18"/>
      <c r="D42" s="18"/>
      <c r="E42" s="18"/>
      <c r="F42" s="18"/>
      <c r="G42" s="19"/>
      <c r="H42" s="10"/>
    </row>
    <row r="43" spans="1:8" s="30" customFormat="1" ht="15.75">
      <c r="A43" s="24"/>
      <c r="B43" s="25" t="s">
        <v>27</v>
      </c>
      <c r="C43" s="26"/>
      <c r="D43" s="26"/>
      <c r="E43" s="26"/>
      <c r="F43" s="27">
        <f>F39+F41</f>
        <v>708645</v>
      </c>
      <c r="G43" s="28">
        <f>F43/53</f>
        <v>13370.66037735849</v>
      </c>
      <c r="H43" s="29"/>
    </row>
  </sheetData>
  <mergeCells count="2">
    <mergeCell ref="A2:G2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Chandra</cp:lastModifiedBy>
  <dcterms:created xsi:type="dcterms:W3CDTF">2012-07-04T08:36:20Z</dcterms:created>
  <dcterms:modified xsi:type="dcterms:W3CDTF">2013-02-27T05:55:11Z</dcterms:modified>
</cp:coreProperties>
</file>