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60" firstSheet="1" activeTab="1"/>
  </bookViews>
  <sheets>
    <sheet name="toilet cost " sheetId="1" r:id="rId1"/>
    <sheet name="Budget ECOSAN revised" sheetId="2" r:id="rId2"/>
    <sheet name="toilet cost revised" sheetId="3" r:id="rId3"/>
  </sheets>
  <definedNames/>
  <calcPr fullCalcOnLoad="1"/>
</workbook>
</file>

<file path=xl/sharedStrings.xml><?xml version="1.0" encoding="utf-8"?>
<sst xmlns="http://schemas.openxmlformats.org/spreadsheetml/2006/main" count="112" uniqueCount="67">
  <si>
    <t>Cost details for construction of 1 ECOSAN toilet.</t>
  </si>
  <si>
    <t>Sl. No</t>
  </si>
  <si>
    <t>Details</t>
  </si>
  <si>
    <t>quantity</t>
  </si>
  <si>
    <t>Rate</t>
  </si>
  <si>
    <t>Total</t>
  </si>
  <si>
    <t>cement - bags</t>
  </si>
  <si>
    <t>3/4 Blue metal (gravels) - basket</t>
  </si>
  <si>
    <t>1 1/2 Blue metal (gravels) - basket</t>
  </si>
  <si>
    <t>Hollow cement blocks (including transport)</t>
  </si>
  <si>
    <t>sand (tyre cart)</t>
  </si>
  <si>
    <t>steel 8mm</t>
  </si>
  <si>
    <t>steel 6mm per slab in Kg</t>
  </si>
  <si>
    <t>binding wire</t>
  </si>
  <si>
    <t>3'' PVC pipe</t>
  </si>
  <si>
    <t>3'' PVC T</t>
  </si>
  <si>
    <t>3''PVC L</t>
  </si>
  <si>
    <t xml:space="preserve">3''G.I Clamp </t>
  </si>
  <si>
    <t>3'' Air cup</t>
  </si>
  <si>
    <t>1.25" PVC pipe</t>
  </si>
  <si>
    <t>1.25 PVC L</t>
  </si>
  <si>
    <t>1.25G.I clamp</t>
  </si>
  <si>
    <t>1.25 PVCDoor L</t>
  </si>
  <si>
    <t>1"x1" cement jaly</t>
  </si>
  <si>
    <t>1''Nail</t>
  </si>
  <si>
    <t>5'' Nail</t>
  </si>
  <si>
    <t>Bricks</t>
  </si>
  <si>
    <t>2'' Brush</t>
  </si>
  <si>
    <t>Black paint(100ml)</t>
  </si>
  <si>
    <t>JK white cement</t>
  </si>
  <si>
    <t>Plates with handle</t>
  </si>
  <si>
    <t xml:space="preserve">Pots </t>
  </si>
  <si>
    <t>Redoxide</t>
  </si>
  <si>
    <t>Wood reaper for roof</t>
  </si>
  <si>
    <t>Red tile for roof</t>
  </si>
  <si>
    <t>Solution</t>
  </si>
  <si>
    <t>Door</t>
  </si>
  <si>
    <t>Mason Labor cost</t>
  </si>
  <si>
    <t>total</t>
  </si>
  <si>
    <t>Sl. No.</t>
  </si>
  <si>
    <t>Name of the item</t>
  </si>
  <si>
    <t>Qty</t>
  </si>
  <si>
    <t>Cost</t>
  </si>
  <si>
    <t>Amount</t>
  </si>
  <si>
    <t>Contribution "INR"</t>
  </si>
  <si>
    <t>Funds requested</t>
  </si>
  <si>
    <t>INR</t>
  </si>
  <si>
    <t>USD</t>
  </si>
  <si>
    <t>Household</t>
  </si>
  <si>
    <t>DRDA</t>
  </si>
  <si>
    <t>Construction of ECOSAN toilets</t>
  </si>
  <si>
    <t>Training &amp; Exposure visit for the Masons</t>
  </si>
  <si>
    <t>Wall paintings</t>
  </si>
  <si>
    <t>Sub-total</t>
  </si>
  <si>
    <t>Administrative cost: travel, phone, stationery, etc., @ 10%</t>
  </si>
  <si>
    <t>Project Total</t>
  </si>
  <si>
    <t>Note:</t>
  </si>
  <si>
    <t>Ecosan Pan</t>
  </si>
  <si>
    <t>Distribution of Siphon Water Filter</t>
  </si>
  <si>
    <t xml:space="preserve">Awareness meetings </t>
  </si>
  <si>
    <t>Training &amp; Exposure visit for the women SHG members</t>
  </si>
  <si>
    <t>Printing of leaflets</t>
  </si>
  <si>
    <t>Salary to Field facilitator for 9 months</t>
  </si>
  <si>
    <t>Salary to Field Assistant to monitor the construction works for 9 months</t>
  </si>
  <si>
    <t>1 USD = 44.5 INR</t>
  </si>
  <si>
    <t>Construction of model ECOSAN toilets for the women SHG members in 5 villages in</t>
  </si>
  <si>
    <t>Sethubavachatram block, Tanjore District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</si>
</sst>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,##\,###"/>
    <numFmt numFmtId="165" formatCode="#,##0;[Red]#,##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2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right"/>
    </xf>
    <xf numFmtId="0" fontId="41" fillId="0" borderId="13" xfId="0" applyFont="1" applyBorder="1" applyAlignment="1">
      <alignment/>
    </xf>
    <xf numFmtId="0" fontId="41" fillId="0" borderId="13" xfId="0" applyFont="1" applyBorder="1" applyAlignment="1">
      <alignment horizontal="right"/>
    </xf>
    <xf numFmtId="0" fontId="41" fillId="0" borderId="13" xfId="0" applyFont="1" applyBorder="1" applyAlignment="1">
      <alignment wrapText="1"/>
    </xf>
    <xf numFmtId="0" fontId="42" fillId="0" borderId="12" xfId="0" applyFont="1" applyBorder="1" applyAlignment="1">
      <alignment/>
    </xf>
    <xf numFmtId="0" fontId="42" fillId="0" borderId="13" xfId="0" applyFont="1" applyBorder="1" applyAlignment="1">
      <alignment/>
    </xf>
    <xf numFmtId="0" fontId="42" fillId="0" borderId="13" xfId="0" applyFont="1" applyBorder="1" applyAlignment="1">
      <alignment horizontal="right"/>
    </xf>
    <xf numFmtId="0" fontId="39" fillId="0" borderId="14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14" xfId="0" applyFont="1" applyBorder="1" applyAlignment="1">
      <alignment horizontal="center" vertical="top"/>
    </xf>
    <xf numFmtId="0" fontId="40" fillId="0" borderId="14" xfId="0" applyFont="1" applyBorder="1" applyAlignment="1">
      <alignment vertical="top" wrapText="1"/>
    </xf>
    <xf numFmtId="0" fontId="40" fillId="0" borderId="14" xfId="0" applyFont="1" applyBorder="1" applyAlignment="1">
      <alignment vertical="top"/>
    </xf>
    <xf numFmtId="1" fontId="40" fillId="0" borderId="14" xfId="0" applyNumberFormat="1" applyFont="1" applyBorder="1" applyAlignment="1">
      <alignment vertical="top"/>
    </xf>
    <xf numFmtId="0" fontId="39" fillId="0" borderId="14" xfId="0" applyFont="1" applyBorder="1" applyAlignment="1">
      <alignment horizontal="right" vertical="top"/>
    </xf>
    <xf numFmtId="1" fontId="39" fillId="0" borderId="14" xfId="0" applyNumberFormat="1" applyFont="1" applyBorder="1" applyAlignment="1">
      <alignment vertical="top"/>
    </xf>
    <xf numFmtId="0" fontId="43" fillId="0" borderId="14" xfId="0" applyFont="1" applyBorder="1" applyAlignment="1">
      <alignment horizontal="right" vertical="top"/>
    </xf>
    <xf numFmtId="1" fontId="40" fillId="0" borderId="0" xfId="0" applyNumberFormat="1" applyFont="1" applyAlignment="1">
      <alignment/>
    </xf>
    <xf numFmtId="0" fontId="43" fillId="0" borderId="0" xfId="0" applyFont="1" applyAlignment="1">
      <alignment/>
    </xf>
    <xf numFmtId="0" fontId="41" fillId="0" borderId="14" xfId="0" applyFont="1" applyBorder="1" applyAlignment="1">
      <alignment horizontal="center" vertical="center" wrapText="1"/>
    </xf>
    <xf numFmtId="164" fontId="40" fillId="0" borderId="14" xfId="0" applyNumberFormat="1" applyFont="1" applyBorder="1" applyAlignment="1">
      <alignment vertical="top"/>
    </xf>
    <xf numFmtId="164" fontId="39" fillId="0" borderId="14" xfId="0" applyNumberFormat="1" applyFont="1" applyBorder="1" applyAlignment="1">
      <alignment vertical="top"/>
    </xf>
    <xf numFmtId="164" fontId="43" fillId="0" borderId="14" xfId="0" applyNumberFormat="1" applyFont="1" applyBorder="1" applyAlignment="1">
      <alignment vertical="top"/>
    </xf>
    <xf numFmtId="3" fontId="40" fillId="0" borderId="14" xfId="0" applyNumberFormat="1" applyFont="1" applyBorder="1" applyAlignment="1">
      <alignment vertical="top"/>
    </xf>
    <xf numFmtId="3" fontId="39" fillId="0" borderId="14" xfId="0" applyNumberFormat="1" applyFont="1" applyBorder="1" applyAlignment="1">
      <alignment vertical="top"/>
    </xf>
    <xf numFmtId="3" fontId="43" fillId="0" borderId="14" xfId="0" applyNumberFormat="1" applyFont="1" applyBorder="1" applyAlignment="1">
      <alignment vertical="top"/>
    </xf>
    <xf numFmtId="0" fontId="40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165" fontId="40" fillId="0" borderId="14" xfId="0" applyNumberFormat="1" applyFont="1" applyBorder="1" applyAlignment="1">
      <alignment vertical="top"/>
    </xf>
    <xf numFmtId="4" fontId="40" fillId="0" borderId="14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6"/>
  <sheetViews>
    <sheetView zoomScalePageLayoutView="0" workbookViewId="0" topLeftCell="A13">
      <selection activeCell="C11" sqref="C11"/>
    </sheetView>
  </sheetViews>
  <sheetFormatPr defaultColWidth="9.140625" defaultRowHeight="15"/>
  <cols>
    <col min="1" max="1" width="6.28125" style="2" customWidth="1"/>
    <col min="2" max="2" width="5.00390625" style="2" customWidth="1"/>
    <col min="3" max="3" width="41.57421875" style="2" customWidth="1"/>
    <col min="4" max="4" width="12.421875" style="2" customWidth="1"/>
    <col min="5" max="5" width="12.7109375" style="2" customWidth="1"/>
    <col min="6" max="6" width="11.7109375" style="2" customWidth="1"/>
    <col min="7" max="16384" width="9.140625" style="2" customWidth="1"/>
  </cols>
  <sheetData>
    <row r="1" ht="15" thickBot="1">
      <c r="B1" s="1" t="s">
        <v>0</v>
      </c>
    </row>
    <row r="2" spans="2:6" ht="26.25" thickBot="1"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2:6" ht="15" thickBot="1">
      <c r="B3" s="5">
        <v>1</v>
      </c>
      <c r="C3" s="6" t="s">
        <v>6</v>
      </c>
      <c r="D3" s="7">
        <v>5</v>
      </c>
      <c r="E3" s="7">
        <v>285</v>
      </c>
      <c r="F3" s="7">
        <f>E3*D3</f>
        <v>1425</v>
      </c>
    </row>
    <row r="4" spans="2:6" ht="15" thickBot="1">
      <c r="B4" s="5">
        <v>2</v>
      </c>
      <c r="C4" s="6" t="s">
        <v>7</v>
      </c>
      <c r="D4" s="7">
        <v>2</v>
      </c>
      <c r="E4" s="7">
        <v>60</v>
      </c>
      <c r="F4" s="7">
        <f aca="true" t="shared" si="0" ref="F4:F35">E4*D4</f>
        <v>120</v>
      </c>
    </row>
    <row r="5" spans="2:6" ht="15" thickBot="1">
      <c r="B5" s="5">
        <v>3</v>
      </c>
      <c r="C5" s="6" t="s">
        <v>8</v>
      </c>
      <c r="D5" s="7">
        <v>12</v>
      </c>
      <c r="E5" s="7">
        <v>40</v>
      </c>
      <c r="F5" s="7">
        <f t="shared" si="0"/>
        <v>480</v>
      </c>
    </row>
    <row r="6" spans="2:6" ht="15" thickBot="1">
      <c r="B6" s="5">
        <v>4</v>
      </c>
      <c r="C6" s="6" t="s">
        <v>9</v>
      </c>
      <c r="D6" s="7">
        <v>190</v>
      </c>
      <c r="E6" s="7">
        <v>14</v>
      </c>
      <c r="F6" s="7">
        <f t="shared" si="0"/>
        <v>2660</v>
      </c>
    </row>
    <row r="7" spans="2:6" ht="15" thickBot="1">
      <c r="B7" s="5">
        <v>5</v>
      </c>
      <c r="C7" s="6" t="s">
        <v>10</v>
      </c>
      <c r="D7" s="7">
        <v>2</v>
      </c>
      <c r="E7" s="7">
        <v>400</v>
      </c>
      <c r="F7" s="7">
        <f t="shared" si="0"/>
        <v>800</v>
      </c>
    </row>
    <row r="8" spans="2:6" ht="15" thickBot="1">
      <c r="B8" s="5">
        <v>6</v>
      </c>
      <c r="C8" s="6" t="s">
        <v>11</v>
      </c>
      <c r="D8" s="7">
        <v>15</v>
      </c>
      <c r="E8" s="7">
        <v>38</v>
      </c>
      <c r="F8" s="7">
        <f t="shared" si="0"/>
        <v>570</v>
      </c>
    </row>
    <row r="9" spans="2:6" ht="15" thickBot="1">
      <c r="B9" s="5">
        <v>7</v>
      </c>
      <c r="C9" s="6" t="s">
        <v>12</v>
      </c>
      <c r="D9" s="7">
        <v>3</v>
      </c>
      <c r="E9" s="7">
        <v>38</v>
      </c>
      <c r="F9" s="7">
        <f t="shared" si="0"/>
        <v>114</v>
      </c>
    </row>
    <row r="10" spans="2:6" ht="15" thickBot="1">
      <c r="B10" s="5">
        <v>8</v>
      </c>
      <c r="C10" s="6" t="s">
        <v>13</v>
      </c>
      <c r="D10" s="7">
        <v>0.5</v>
      </c>
      <c r="E10" s="7">
        <v>34</v>
      </c>
      <c r="F10" s="7">
        <f t="shared" si="0"/>
        <v>17</v>
      </c>
    </row>
    <row r="11" spans="2:6" ht="15" thickBot="1">
      <c r="B11" s="5">
        <v>9</v>
      </c>
      <c r="C11" s="6" t="s">
        <v>57</v>
      </c>
      <c r="D11" s="7">
        <v>1</v>
      </c>
      <c r="E11" s="7">
        <v>1100</v>
      </c>
      <c r="F11" s="7">
        <f t="shared" si="0"/>
        <v>1100</v>
      </c>
    </row>
    <row r="12" spans="2:6" ht="15" thickBot="1">
      <c r="B12" s="5">
        <v>10</v>
      </c>
      <c r="C12" s="6" t="s">
        <v>14</v>
      </c>
      <c r="D12" s="7">
        <v>2.5</v>
      </c>
      <c r="E12" s="7">
        <v>79</v>
      </c>
      <c r="F12" s="7">
        <f t="shared" si="0"/>
        <v>197.5</v>
      </c>
    </row>
    <row r="13" spans="2:6" ht="15" thickBot="1">
      <c r="B13" s="5">
        <v>11</v>
      </c>
      <c r="C13" s="6" t="s">
        <v>15</v>
      </c>
      <c r="D13" s="7">
        <v>1</v>
      </c>
      <c r="E13" s="7">
        <v>40</v>
      </c>
      <c r="F13" s="7">
        <f t="shared" si="0"/>
        <v>40</v>
      </c>
    </row>
    <row r="14" spans="2:6" ht="15" thickBot="1">
      <c r="B14" s="5">
        <v>12</v>
      </c>
      <c r="C14" s="6" t="s">
        <v>16</v>
      </c>
      <c r="D14" s="7">
        <v>1</v>
      </c>
      <c r="E14" s="7">
        <v>35</v>
      </c>
      <c r="F14" s="7">
        <f t="shared" si="0"/>
        <v>35</v>
      </c>
    </row>
    <row r="15" spans="2:6" ht="15" thickBot="1">
      <c r="B15" s="5">
        <v>13</v>
      </c>
      <c r="C15" s="6" t="s">
        <v>17</v>
      </c>
      <c r="D15" s="7">
        <v>2</v>
      </c>
      <c r="E15" s="7">
        <v>6</v>
      </c>
      <c r="F15" s="7">
        <f t="shared" si="0"/>
        <v>12</v>
      </c>
    </row>
    <row r="16" spans="2:6" ht="15" thickBot="1">
      <c r="B16" s="5">
        <v>14</v>
      </c>
      <c r="C16" s="6" t="s">
        <v>18</v>
      </c>
      <c r="D16" s="7">
        <v>1</v>
      </c>
      <c r="E16" s="7">
        <v>20</v>
      </c>
      <c r="F16" s="7">
        <f t="shared" si="0"/>
        <v>20</v>
      </c>
    </row>
    <row r="17" spans="2:6" ht="15" thickBot="1">
      <c r="B17" s="5">
        <v>15</v>
      </c>
      <c r="C17" s="6" t="s">
        <v>19</v>
      </c>
      <c r="D17" s="7">
        <v>2</v>
      </c>
      <c r="E17" s="7">
        <v>30</v>
      </c>
      <c r="F17" s="7">
        <f t="shared" si="0"/>
        <v>60</v>
      </c>
    </row>
    <row r="18" spans="2:6" ht="15" thickBot="1">
      <c r="B18" s="5">
        <v>16</v>
      </c>
      <c r="C18" s="6" t="s">
        <v>20</v>
      </c>
      <c r="D18" s="7">
        <v>2</v>
      </c>
      <c r="E18" s="7">
        <v>13.5</v>
      </c>
      <c r="F18" s="7">
        <f t="shared" si="0"/>
        <v>27</v>
      </c>
    </row>
    <row r="19" spans="2:6" ht="15" thickBot="1">
      <c r="B19" s="5">
        <v>17</v>
      </c>
      <c r="C19" s="6" t="s">
        <v>21</v>
      </c>
      <c r="D19" s="7">
        <v>2</v>
      </c>
      <c r="E19" s="7">
        <v>4</v>
      </c>
      <c r="F19" s="7">
        <f t="shared" si="0"/>
        <v>8</v>
      </c>
    </row>
    <row r="20" spans="2:6" ht="15" thickBot="1">
      <c r="B20" s="5">
        <v>18</v>
      </c>
      <c r="C20" s="6" t="s">
        <v>22</v>
      </c>
      <c r="D20" s="7">
        <v>1</v>
      </c>
      <c r="E20" s="7">
        <v>25</v>
      </c>
      <c r="F20" s="7">
        <f t="shared" si="0"/>
        <v>25</v>
      </c>
    </row>
    <row r="21" spans="2:6" ht="15" thickBot="1">
      <c r="B21" s="5">
        <v>19</v>
      </c>
      <c r="C21" s="6" t="s">
        <v>23</v>
      </c>
      <c r="D21" s="7">
        <v>3</v>
      </c>
      <c r="E21" s="7">
        <v>15</v>
      </c>
      <c r="F21" s="7">
        <f t="shared" si="0"/>
        <v>45</v>
      </c>
    </row>
    <row r="22" spans="2:6" ht="15" thickBot="1">
      <c r="B22" s="5">
        <v>20</v>
      </c>
      <c r="C22" s="6" t="s">
        <v>24</v>
      </c>
      <c r="D22" s="7">
        <v>0.2</v>
      </c>
      <c r="E22" s="7">
        <v>50</v>
      </c>
      <c r="F22" s="7">
        <f t="shared" si="0"/>
        <v>10</v>
      </c>
    </row>
    <row r="23" spans="2:6" ht="15" thickBot="1">
      <c r="B23" s="5">
        <v>21</v>
      </c>
      <c r="C23" s="6" t="s">
        <v>25</v>
      </c>
      <c r="D23" s="7">
        <v>4</v>
      </c>
      <c r="E23" s="7">
        <v>2</v>
      </c>
      <c r="F23" s="7">
        <f t="shared" si="0"/>
        <v>8</v>
      </c>
    </row>
    <row r="24" spans="2:6" ht="15" thickBot="1">
      <c r="B24" s="5">
        <v>22</v>
      </c>
      <c r="C24" s="6" t="s">
        <v>26</v>
      </c>
      <c r="D24" s="7">
        <v>50</v>
      </c>
      <c r="E24" s="7">
        <v>2</v>
      </c>
      <c r="F24" s="7">
        <f t="shared" si="0"/>
        <v>100</v>
      </c>
    </row>
    <row r="25" spans="2:6" ht="15" thickBot="1">
      <c r="B25" s="5">
        <v>23</v>
      </c>
      <c r="C25" s="6" t="s">
        <v>27</v>
      </c>
      <c r="D25" s="7">
        <v>1</v>
      </c>
      <c r="E25" s="7">
        <v>20</v>
      </c>
      <c r="F25" s="7">
        <f t="shared" si="0"/>
        <v>20</v>
      </c>
    </row>
    <row r="26" spans="2:6" ht="15" thickBot="1">
      <c r="B26" s="5">
        <v>24</v>
      </c>
      <c r="C26" s="6" t="s">
        <v>28</v>
      </c>
      <c r="D26" s="7">
        <v>0.1</v>
      </c>
      <c r="E26" s="7">
        <v>150</v>
      </c>
      <c r="F26" s="7">
        <f t="shared" si="0"/>
        <v>15</v>
      </c>
    </row>
    <row r="27" spans="2:6" ht="15" thickBot="1">
      <c r="B27" s="5">
        <v>25</v>
      </c>
      <c r="C27" s="6" t="s">
        <v>29</v>
      </c>
      <c r="D27" s="7">
        <v>0.1</v>
      </c>
      <c r="E27" s="7">
        <v>18</v>
      </c>
      <c r="F27" s="7">
        <f t="shared" si="0"/>
        <v>1.8</v>
      </c>
    </row>
    <row r="28" spans="2:6" ht="15" thickBot="1">
      <c r="B28" s="5">
        <v>26</v>
      </c>
      <c r="C28" s="6" t="s">
        <v>30</v>
      </c>
      <c r="D28" s="7">
        <v>2</v>
      </c>
      <c r="E28" s="7">
        <v>180</v>
      </c>
      <c r="F28" s="7">
        <f t="shared" si="0"/>
        <v>360</v>
      </c>
    </row>
    <row r="29" spans="2:6" ht="15" thickBot="1">
      <c r="B29" s="5">
        <v>27</v>
      </c>
      <c r="C29" s="6" t="s">
        <v>31</v>
      </c>
      <c r="D29" s="7">
        <v>1</v>
      </c>
      <c r="E29" s="7">
        <v>20</v>
      </c>
      <c r="F29" s="7">
        <f t="shared" si="0"/>
        <v>20</v>
      </c>
    </row>
    <row r="30" spans="2:6" ht="15" thickBot="1">
      <c r="B30" s="5">
        <v>28</v>
      </c>
      <c r="C30" s="6" t="s">
        <v>32</v>
      </c>
      <c r="D30" s="7">
        <v>0.35</v>
      </c>
      <c r="E30" s="7">
        <v>85</v>
      </c>
      <c r="F30" s="7">
        <f t="shared" si="0"/>
        <v>29.749999999999996</v>
      </c>
    </row>
    <row r="31" spans="2:6" ht="15" thickBot="1">
      <c r="B31" s="5">
        <v>29</v>
      </c>
      <c r="C31" s="6" t="s">
        <v>33</v>
      </c>
      <c r="D31" s="7">
        <v>12</v>
      </c>
      <c r="E31" s="7">
        <v>14</v>
      </c>
      <c r="F31" s="7">
        <f t="shared" si="0"/>
        <v>168</v>
      </c>
    </row>
    <row r="32" spans="2:6" ht="15" thickBot="1">
      <c r="B32" s="5">
        <v>30</v>
      </c>
      <c r="C32" s="6" t="s">
        <v>34</v>
      </c>
      <c r="D32" s="7">
        <v>50</v>
      </c>
      <c r="E32" s="7">
        <v>9</v>
      </c>
      <c r="F32" s="7">
        <f t="shared" si="0"/>
        <v>450</v>
      </c>
    </row>
    <row r="33" spans="2:6" ht="15" thickBot="1">
      <c r="B33" s="5">
        <v>31</v>
      </c>
      <c r="C33" s="6" t="s">
        <v>35</v>
      </c>
      <c r="D33" s="7">
        <v>0.5</v>
      </c>
      <c r="E33" s="7">
        <v>24</v>
      </c>
      <c r="F33" s="7">
        <f t="shared" si="0"/>
        <v>12</v>
      </c>
    </row>
    <row r="34" spans="2:6" ht="15" thickBot="1">
      <c r="B34" s="5">
        <v>32</v>
      </c>
      <c r="C34" s="6" t="s">
        <v>36</v>
      </c>
      <c r="D34" s="7">
        <v>1</v>
      </c>
      <c r="E34" s="7">
        <v>1200</v>
      </c>
      <c r="F34" s="7">
        <f t="shared" si="0"/>
        <v>1200</v>
      </c>
    </row>
    <row r="35" spans="2:6" ht="15" thickBot="1">
      <c r="B35" s="5">
        <v>33</v>
      </c>
      <c r="C35" s="8" t="s">
        <v>37</v>
      </c>
      <c r="D35" s="7">
        <v>1</v>
      </c>
      <c r="E35" s="7">
        <v>2000</v>
      </c>
      <c r="F35" s="7">
        <f t="shared" si="0"/>
        <v>2000</v>
      </c>
    </row>
    <row r="36" spans="2:6" ht="15" thickBot="1">
      <c r="B36" s="9"/>
      <c r="C36" s="10" t="s">
        <v>38</v>
      </c>
      <c r="D36" s="6"/>
      <c r="E36" s="6"/>
      <c r="F36" s="11">
        <f>SUM(F3:F35)</f>
        <v>12150.05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C7">
      <selection activeCell="E9" sqref="E9"/>
    </sheetView>
  </sheetViews>
  <sheetFormatPr defaultColWidth="9.140625" defaultRowHeight="15"/>
  <cols>
    <col min="1" max="1" width="5.57421875" style="2" customWidth="1"/>
    <col min="2" max="2" width="42.421875" style="2" customWidth="1"/>
    <col min="3" max="3" width="7.00390625" style="2" customWidth="1"/>
    <col min="4" max="4" width="10.8515625" style="2" customWidth="1"/>
    <col min="5" max="5" width="14.00390625" style="2" customWidth="1"/>
    <col min="6" max="6" width="10.00390625" style="2" customWidth="1"/>
    <col min="7" max="7" width="12.8515625" style="2" customWidth="1"/>
    <col min="8" max="8" width="12.421875" style="2" customWidth="1"/>
    <col min="9" max="9" width="14.140625" style="2" customWidth="1"/>
    <col min="10" max="10" width="11.57421875" style="2" customWidth="1"/>
    <col min="11" max="16384" width="9.140625" style="2" customWidth="1"/>
  </cols>
  <sheetData>
    <row r="1" ht="24" customHeight="1">
      <c r="A1" s="22" t="s">
        <v>65</v>
      </c>
    </row>
    <row r="2" ht="24.75" customHeight="1">
      <c r="A2" s="22" t="s">
        <v>66</v>
      </c>
    </row>
    <row r="3" spans="1:10" s="13" customFormat="1" ht="30" customHeight="1">
      <c r="A3" s="31" t="s">
        <v>39</v>
      </c>
      <c r="B3" s="31" t="s">
        <v>40</v>
      </c>
      <c r="C3" s="31" t="s">
        <v>41</v>
      </c>
      <c r="D3" s="12" t="s">
        <v>42</v>
      </c>
      <c r="E3" s="34" t="s">
        <v>43</v>
      </c>
      <c r="F3" s="35"/>
      <c r="G3" s="36" t="s">
        <v>44</v>
      </c>
      <c r="H3" s="36"/>
      <c r="I3" s="36"/>
      <c r="J3" s="30" t="s">
        <v>45</v>
      </c>
    </row>
    <row r="4" spans="1:10" s="13" customFormat="1" ht="28.5">
      <c r="A4" s="32"/>
      <c r="B4" s="33"/>
      <c r="C4" s="33"/>
      <c r="D4" s="12" t="s">
        <v>46</v>
      </c>
      <c r="E4" s="12" t="s">
        <v>46</v>
      </c>
      <c r="F4" s="12" t="s">
        <v>47</v>
      </c>
      <c r="G4" s="23" t="s">
        <v>48</v>
      </c>
      <c r="H4" s="23" t="s">
        <v>49</v>
      </c>
      <c r="I4" s="30" t="s">
        <v>45</v>
      </c>
      <c r="J4" s="30" t="s">
        <v>47</v>
      </c>
    </row>
    <row r="5" spans="1:10" ht="24.75" customHeight="1">
      <c r="A5" s="14">
        <v>1</v>
      </c>
      <c r="B5" s="15" t="s">
        <v>50</v>
      </c>
      <c r="C5" s="16">
        <v>75</v>
      </c>
      <c r="D5" s="27">
        <v>15600</v>
      </c>
      <c r="E5" s="24">
        <f aca="true" t="shared" si="0" ref="E5:E11">C5*D5</f>
        <v>1170000</v>
      </c>
      <c r="F5" s="27">
        <f aca="true" t="shared" si="1" ref="F5:F17">E5/44.5</f>
        <v>26292.134831460673</v>
      </c>
      <c r="G5" s="24">
        <f>C5*3000</f>
        <v>225000</v>
      </c>
      <c r="H5" s="24">
        <f>C5*2300</f>
        <v>172500</v>
      </c>
      <c r="I5" s="24">
        <f>E5-(G5+H5)</f>
        <v>772500</v>
      </c>
      <c r="J5" s="27">
        <f aca="true" t="shared" si="2" ref="J5:J11">I5/44.5</f>
        <v>17359.550561797754</v>
      </c>
    </row>
    <row r="6" spans="1:10" ht="24.75" customHeight="1">
      <c r="A6" s="14">
        <v>2</v>
      </c>
      <c r="B6" s="15" t="s">
        <v>58</v>
      </c>
      <c r="C6" s="16">
        <v>75</v>
      </c>
      <c r="D6" s="27">
        <v>250</v>
      </c>
      <c r="E6" s="37">
        <f t="shared" si="0"/>
        <v>18750</v>
      </c>
      <c r="F6" s="27">
        <f>E6/44.5</f>
        <v>421.34831460674155</v>
      </c>
      <c r="G6" s="37">
        <f>C6*75</f>
        <v>5625</v>
      </c>
      <c r="H6" s="24"/>
      <c r="I6" s="37">
        <f>E6-G6</f>
        <v>13125</v>
      </c>
      <c r="J6" s="27">
        <f t="shared" si="2"/>
        <v>294.9438202247191</v>
      </c>
    </row>
    <row r="7" spans="1:10" ht="29.25" customHeight="1">
      <c r="A7" s="14">
        <v>3</v>
      </c>
      <c r="B7" s="15" t="s">
        <v>51</v>
      </c>
      <c r="C7" s="16">
        <v>1</v>
      </c>
      <c r="D7" s="27">
        <v>5000</v>
      </c>
      <c r="E7" s="27">
        <f t="shared" si="0"/>
        <v>5000</v>
      </c>
      <c r="F7" s="17">
        <f t="shared" si="1"/>
        <v>112.35955056179775</v>
      </c>
      <c r="G7" s="16"/>
      <c r="H7" s="16"/>
      <c r="I7" s="27">
        <f>E7</f>
        <v>5000</v>
      </c>
      <c r="J7" s="17">
        <f t="shared" si="2"/>
        <v>112.35955056179775</v>
      </c>
    </row>
    <row r="8" spans="1:10" ht="24" customHeight="1">
      <c r="A8" s="14">
        <v>4</v>
      </c>
      <c r="B8" s="15" t="s">
        <v>59</v>
      </c>
      <c r="C8" s="16">
        <v>10</v>
      </c>
      <c r="D8" s="27">
        <v>500</v>
      </c>
      <c r="E8" s="27">
        <f t="shared" si="0"/>
        <v>5000</v>
      </c>
      <c r="F8" s="17">
        <f t="shared" si="1"/>
        <v>112.35955056179775</v>
      </c>
      <c r="G8" s="16"/>
      <c r="H8" s="16"/>
      <c r="I8" s="27">
        <f>E8</f>
        <v>5000</v>
      </c>
      <c r="J8" s="17">
        <f t="shared" si="2"/>
        <v>112.35955056179775</v>
      </c>
    </row>
    <row r="9" spans="1:10" ht="34.5" customHeight="1">
      <c r="A9" s="14">
        <v>5</v>
      </c>
      <c r="B9" s="15" t="s">
        <v>60</v>
      </c>
      <c r="C9" s="16">
        <v>1</v>
      </c>
      <c r="D9" s="27">
        <v>10000</v>
      </c>
      <c r="E9" s="27">
        <f t="shared" si="0"/>
        <v>10000</v>
      </c>
      <c r="F9" s="17">
        <f t="shared" si="1"/>
        <v>224.7191011235955</v>
      </c>
      <c r="G9" s="16"/>
      <c r="H9" s="16"/>
      <c r="I9" s="27">
        <f>E9</f>
        <v>10000</v>
      </c>
      <c r="J9" s="17">
        <f t="shared" si="2"/>
        <v>224.7191011235955</v>
      </c>
    </row>
    <row r="10" spans="1:10" ht="28.5" customHeight="1">
      <c r="A10" s="14">
        <v>6</v>
      </c>
      <c r="B10" s="15" t="s">
        <v>61</v>
      </c>
      <c r="C10" s="16">
        <v>2000</v>
      </c>
      <c r="D10" s="38">
        <v>3.5</v>
      </c>
      <c r="E10" s="27">
        <f t="shared" si="0"/>
        <v>7000</v>
      </c>
      <c r="F10" s="17">
        <f t="shared" si="1"/>
        <v>157.30337078651687</v>
      </c>
      <c r="G10" s="16"/>
      <c r="H10" s="16"/>
      <c r="I10" s="27">
        <v>7000</v>
      </c>
      <c r="J10" s="17">
        <f t="shared" si="2"/>
        <v>157.30337078651687</v>
      </c>
    </row>
    <row r="11" spans="1:10" ht="20.25" customHeight="1">
      <c r="A11" s="14">
        <v>7</v>
      </c>
      <c r="B11" s="16" t="s">
        <v>52</v>
      </c>
      <c r="C11" s="16">
        <v>8</v>
      </c>
      <c r="D11" s="27">
        <v>1000</v>
      </c>
      <c r="E11" s="27">
        <f t="shared" si="0"/>
        <v>8000</v>
      </c>
      <c r="F11" s="17">
        <f t="shared" si="1"/>
        <v>179.77528089887642</v>
      </c>
      <c r="G11" s="16"/>
      <c r="H11" s="16"/>
      <c r="I11" s="27">
        <f>E11</f>
        <v>8000</v>
      </c>
      <c r="J11" s="17">
        <f t="shared" si="2"/>
        <v>179.77528089887642</v>
      </c>
    </row>
    <row r="12" spans="1:10" ht="20.25" customHeight="1">
      <c r="A12" s="14"/>
      <c r="B12" s="18" t="s">
        <v>53</v>
      </c>
      <c r="C12" s="16"/>
      <c r="D12" s="16"/>
      <c r="E12" s="25">
        <f>SUM(E5:E11)</f>
        <v>1223750</v>
      </c>
      <c r="F12" s="28">
        <f t="shared" si="1"/>
        <v>27500</v>
      </c>
      <c r="G12" s="16"/>
      <c r="H12" s="16"/>
      <c r="I12" s="25">
        <f>SUM(I5:I11)</f>
        <v>820625</v>
      </c>
      <c r="J12" s="28">
        <f>SUM(J5:J11)</f>
        <v>18441.011235955062</v>
      </c>
    </row>
    <row r="13" spans="1:10" ht="24.75" customHeight="1">
      <c r="A13" s="14">
        <v>8</v>
      </c>
      <c r="B13" s="16" t="s">
        <v>62</v>
      </c>
      <c r="C13" s="16">
        <v>9</v>
      </c>
      <c r="D13" s="27">
        <v>7500</v>
      </c>
      <c r="E13" s="28">
        <f>C13*D13</f>
        <v>67500</v>
      </c>
      <c r="F13" s="19">
        <f t="shared" si="1"/>
        <v>1516.8539325842696</v>
      </c>
      <c r="G13" s="16"/>
      <c r="H13" s="16"/>
      <c r="I13" s="27">
        <f>E13</f>
        <v>67500</v>
      </c>
      <c r="J13" s="17">
        <f>I13/44.5</f>
        <v>1516.8539325842696</v>
      </c>
    </row>
    <row r="14" spans="1:10" ht="34.5" customHeight="1">
      <c r="A14" s="14">
        <v>9</v>
      </c>
      <c r="B14" s="15" t="s">
        <v>63</v>
      </c>
      <c r="C14" s="16">
        <v>9</v>
      </c>
      <c r="D14" s="27">
        <v>3000</v>
      </c>
      <c r="E14" s="28">
        <f>C14*D14</f>
        <v>27000</v>
      </c>
      <c r="F14" s="19">
        <f t="shared" si="1"/>
        <v>606.7415730337078</v>
      </c>
      <c r="G14" s="16"/>
      <c r="H14" s="16"/>
      <c r="I14" s="27">
        <f>E14</f>
        <v>27000</v>
      </c>
      <c r="J14" s="17">
        <f>I14/44.5</f>
        <v>606.7415730337078</v>
      </c>
    </row>
    <row r="15" spans="1:10" ht="23.25" customHeight="1">
      <c r="A15" s="14"/>
      <c r="B15" s="18" t="s">
        <v>53</v>
      </c>
      <c r="C15" s="16"/>
      <c r="D15" s="16"/>
      <c r="E15" s="28">
        <f>SUM(E13:E14)</f>
        <v>94500</v>
      </c>
      <c r="F15" s="28">
        <f t="shared" si="1"/>
        <v>2123.5955056179773</v>
      </c>
      <c r="G15" s="16"/>
      <c r="H15" s="16"/>
      <c r="I15" s="28">
        <f>E15</f>
        <v>94500</v>
      </c>
      <c r="J15" s="28">
        <f>I15/44.5</f>
        <v>2123.5955056179773</v>
      </c>
    </row>
    <row r="16" spans="1:10" ht="24.75" customHeight="1">
      <c r="A16" s="14"/>
      <c r="B16" s="18" t="s">
        <v>5</v>
      </c>
      <c r="C16" s="16"/>
      <c r="D16" s="16"/>
      <c r="E16" s="24">
        <f>SUM(E15,E12)</f>
        <v>1318250</v>
      </c>
      <c r="F16" s="27">
        <f t="shared" si="1"/>
        <v>29623.595505617977</v>
      </c>
      <c r="G16" s="16"/>
      <c r="H16" s="16"/>
      <c r="I16" s="24">
        <f>I15+I12</f>
        <v>915125</v>
      </c>
      <c r="J16" s="27">
        <f>I16/44.5</f>
        <v>20564.606741573032</v>
      </c>
    </row>
    <row r="17" spans="1:10" ht="32.25" customHeight="1">
      <c r="A17" s="14">
        <v>10</v>
      </c>
      <c r="B17" s="15" t="s">
        <v>54</v>
      </c>
      <c r="C17" s="16"/>
      <c r="D17" s="16"/>
      <c r="E17" s="28">
        <v>90000</v>
      </c>
      <c r="F17" s="19">
        <f t="shared" si="1"/>
        <v>2022.4719101123596</v>
      </c>
      <c r="G17" s="16"/>
      <c r="H17" s="16"/>
      <c r="I17" s="28">
        <v>90000</v>
      </c>
      <c r="J17" s="19">
        <f>I17/44.5</f>
        <v>2022.4719101123596</v>
      </c>
    </row>
    <row r="18" spans="1:10" ht="22.5" customHeight="1">
      <c r="A18" s="16"/>
      <c r="B18" s="20" t="s">
        <v>55</v>
      </c>
      <c r="C18" s="16"/>
      <c r="D18" s="16"/>
      <c r="E18" s="26">
        <f>SUM(E16:E17)</f>
        <v>1408250</v>
      </c>
      <c r="F18" s="29">
        <f>SUM(F16:F17)</f>
        <v>31646.067415730337</v>
      </c>
      <c r="G18" s="26">
        <f>SUM(G5:G17)</f>
        <v>230625</v>
      </c>
      <c r="H18" s="26">
        <f>SUM(H5:H17)</f>
        <v>172500</v>
      </c>
      <c r="I18" s="26">
        <f>SUM(I16:I17)</f>
        <v>1005125</v>
      </c>
      <c r="J18" s="29">
        <f>SUM(J16:J17)</f>
        <v>22587.07865168539</v>
      </c>
    </row>
    <row r="19" spans="7:8" ht="14.25">
      <c r="G19" s="21">
        <f>G18/44.5</f>
        <v>5182.5842696629215</v>
      </c>
      <c r="H19" s="21">
        <f>H18/44.5</f>
        <v>3876.4044943820227</v>
      </c>
    </row>
    <row r="20" spans="1:9" ht="14.25">
      <c r="A20" s="2" t="s">
        <v>56</v>
      </c>
      <c r="G20" s="21"/>
      <c r="I20" s="21"/>
    </row>
    <row r="21" ht="14.25">
      <c r="A21" s="2" t="s">
        <v>64</v>
      </c>
    </row>
  </sheetData>
  <sheetProtection/>
  <mergeCells count="5">
    <mergeCell ref="A3:A4"/>
    <mergeCell ref="B3:B4"/>
    <mergeCell ref="C3:C4"/>
    <mergeCell ref="E3:F3"/>
    <mergeCell ref="G3:I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36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6.28125" style="2" customWidth="1"/>
    <col min="2" max="2" width="5.00390625" style="2" customWidth="1"/>
    <col min="3" max="3" width="41.57421875" style="2" customWidth="1"/>
    <col min="4" max="4" width="12.421875" style="2" customWidth="1"/>
    <col min="5" max="5" width="12.7109375" style="2" customWidth="1"/>
    <col min="6" max="6" width="11.7109375" style="2" customWidth="1"/>
    <col min="7" max="16384" width="9.140625" style="2" customWidth="1"/>
  </cols>
  <sheetData>
    <row r="1" ht="15" thickBot="1">
      <c r="B1" s="1" t="s">
        <v>0</v>
      </c>
    </row>
    <row r="2" spans="2:6" ht="26.25" thickBot="1"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2:6" ht="15" thickBot="1">
      <c r="B3" s="5">
        <v>1</v>
      </c>
      <c r="C3" s="6" t="s">
        <v>6</v>
      </c>
      <c r="D3" s="7">
        <v>5</v>
      </c>
      <c r="E3" s="7">
        <v>285</v>
      </c>
      <c r="F3" s="7">
        <f>E3*D3</f>
        <v>1425</v>
      </c>
    </row>
    <row r="4" spans="2:6" ht="15" thickBot="1">
      <c r="B4" s="5">
        <v>2</v>
      </c>
      <c r="C4" s="6" t="s">
        <v>7</v>
      </c>
      <c r="D4" s="7">
        <v>2</v>
      </c>
      <c r="E4" s="7">
        <v>60</v>
      </c>
      <c r="F4" s="7">
        <f aca="true" t="shared" si="0" ref="F4:F35">E4*D4</f>
        <v>120</v>
      </c>
    </row>
    <row r="5" spans="2:6" ht="15" thickBot="1">
      <c r="B5" s="5">
        <v>3</v>
      </c>
      <c r="C5" s="6" t="s">
        <v>8</v>
      </c>
      <c r="D5" s="7">
        <v>12</v>
      </c>
      <c r="E5" s="7">
        <v>40</v>
      </c>
      <c r="F5" s="7">
        <f t="shared" si="0"/>
        <v>480</v>
      </c>
    </row>
    <row r="6" spans="2:6" ht="15" thickBot="1">
      <c r="B6" s="5">
        <v>4</v>
      </c>
      <c r="C6" s="6" t="s">
        <v>9</v>
      </c>
      <c r="D6" s="7">
        <v>190</v>
      </c>
      <c r="E6" s="7">
        <v>20</v>
      </c>
      <c r="F6" s="7">
        <f t="shared" si="0"/>
        <v>3800</v>
      </c>
    </row>
    <row r="7" spans="2:6" ht="15" thickBot="1">
      <c r="B7" s="5">
        <v>5</v>
      </c>
      <c r="C7" s="6" t="s">
        <v>10</v>
      </c>
      <c r="D7" s="7">
        <v>2</v>
      </c>
      <c r="E7" s="7">
        <v>1000</v>
      </c>
      <c r="F7" s="7">
        <f t="shared" si="0"/>
        <v>2000</v>
      </c>
    </row>
    <row r="8" spans="2:6" ht="15" thickBot="1">
      <c r="B8" s="5">
        <v>6</v>
      </c>
      <c r="C8" s="6" t="s">
        <v>11</v>
      </c>
      <c r="D8" s="7">
        <v>15</v>
      </c>
      <c r="E8" s="7">
        <v>41</v>
      </c>
      <c r="F8" s="7">
        <f t="shared" si="0"/>
        <v>615</v>
      </c>
    </row>
    <row r="9" spans="2:6" ht="15" thickBot="1">
      <c r="B9" s="5">
        <v>7</v>
      </c>
      <c r="C9" s="6" t="s">
        <v>12</v>
      </c>
      <c r="D9" s="7">
        <v>3</v>
      </c>
      <c r="E9" s="7">
        <v>41</v>
      </c>
      <c r="F9" s="7">
        <f t="shared" si="0"/>
        <v>123</v>
      </c>
    </row>
    <row r="10" spans="2:6" ht="15" thickBot="1">
      <c r="B10" s="5">
        <v>8</v>
      </c>
      <c r="C10" s="6" t="s">
        <v>13</v>
      </c>
      <c r="D10" s="7">
        <v>0.5</v>
      </c>
      <c r="E10" s="7">
        <v>34</v>
      </c>
      <c r="F10" s="7">
        <f t="shared" si="0"/>
        <v>17</v>
      </c>
    </row>
    <row r="11" spans="2:6" ht="15" thickBot="1">
      <c r="B11" s="5">
        <v>9</v>
      </c>
      <c r="C11" s="6" t="s">
        <v>57</v>
      </c>
      <c r="D11" s="7">
        <v>1</v>
      </c>
      <c r="E11" s="7">
        <v>1100</v>
      </c>
      <c r="F11" s="7">
        <f t="shared" si="0"/>
        <v>1100</v>
      </c>
    </row>
    <row r="12" spans="2:6" ht="15" thickBot="1">
      <c r="B12" s="5">
        <v>10</v>
      </c>
      <c r="C12" s="6" t="s">
        <v>14</v>
      </c>
      <c r="D12" s="7">
        <v>2.5</v>
      </c>
      <c r="E12" s="7">
        <v>79</v>
      </c>
      <c r="F12" s="7">
        <f t="shared" si="0"/>
        <v>197.5</v>
      </c>
    </row>
    <row r="13" spans="2:6" ht="15" thickBot="1">
      <c r="B13" s="5">
        <v>11</v>
      </c>
      <c r="C13" s="6" t="s">
        <v>15</v>
      </c>
      <c r="D13" s="7">
        <v>1</v>
      </c>
      <c r="E13" s="7">
        <v>40</v>
      </c>
      <c r="F13" s="7">
        <f t="shared" si="0"/>
        <v>40</v>
      </c>
    </row>
    <row r="14" spans="2:6" ht="15" thickBot="1">
      <c r="B14" s="5">
        <v>12</v>
      </c>
      <c r="C14" s="6" t="s">
        <v>16</v>
      </c>
      <c r="D14" s="7">
        <v>1</v>
      </c>
      <c r="E14" s="7">
        <v>35</v>
      </c>
      <c r="F14" s="7">
        <f t="shared" si="0"/>
        <v>35</v>
      </c>
    </row>
    <row r="15" spans="2:6" ht="15" thickBot="1">
      <c r="B15" s="5">
        <v>13</v>
      </c>
      <c r="C15" s="6" t="s">
        <v>17</v>
      </c>
      <c r="D15" s="7">
        <v>2</v>
      </c>
      <c r="E15" s="7">
        <v>6</v>
      </c>
      <c r="F15" s="7">
        <f t="shared" si="0"/>
        <v>12</v>
      </c>
    </row>
    <row r="16" spans="2:6" ht="15" thickBot="1">
      <c r="B16" s="5">
        <v>14</v>
      </c>
      <c r="C16" s="6" t="s">
        <v>18</v>
      </c>
      <c r="D16" s="7">
        <v>1</v>
      </c>
      <c r="E16" s="7">
        <v>20</v>
      </c>
      <c r="F16" s="7">
        <f t="shared" si="0"/>
        <v>20</v>
      </c>
    </row>
    <row r="17" spans="2:6" ht="15" thickBot="1">
      <c r="B17" s="5">
        <v>15</v>
      </c>
      <c r="C17" s="6" t="s">
        <v>19</v>
      </c>
      <c r="D17" s="7">
        <v>2</v>
      </c>
      <c r="E17" s="7">
        <v>30</v>
      </c>
      <c r="F17" s="7">
        <f t="shared" si="0"/>
        <v>60</v>
      </c>
    </row>
    <row r="18" spans="2:6" ht="15" thickBot="1">
      <c r="B18" s="5">
        <v>16</v>
      </c>
      <c r="C18" s="6" t="s">
        <v>20</v>
      </c>
      <c r="D18" s="7">
        <v>2</v>
      </c>
      <c r="E18" s="7">
        <v>13.5</v>
      </c>
      <c r="F18" s="7">
        <f t="shared" si="0"/>
        <v>27</v>
      </c>
    </row>
    <row r="19" spans="2:6" ht="15" thickBot="1">
      <c r="B19" s="5">
        <v>17</v>
      </c>
      <c r="C19" s="6" t="s">
        <v>21</v>
      </c>
      <c r="D19" s="7">
        <v>2</v>
      </c>
      <c r="E19" s="7">
        <v>4</v>
      </c>
      <c r="F19" s="7">
        <f t="shared" si="0"/>
        <v>8</v>
      </c>
    </row>
    <row r="20" spans="2:6" ht="15" thickBot="1">
      <c r="B20" s="5">
        <v>18</v>
      </c>
      <c r="C20" s="6" t="s">
        <v>22</v>
      </c>
      <c r="D20" s="7">
        <v>1</v>
      </c>
      <c r="E20" s="7">
        <v>25</v>
      </c>
      <c r="F20" s="7">
        <f t="shared" si="0"/>
        <v>25</v>
      </c>
    </row>
    <row r="21" spans="2:6" ht="15" thickBot="1">
      <c r="B21" s="5">
        <v>19</v>
      </c>
      <c r="C21" s="6" t="s">
        <v>23</v>
      </c>
      <c r="D21" s="7">
        <v>3</v>
      </c>
      <c r="E21" s="7">
        <v>40</v>
      </c>
      <c r="F21" s="7">
        <f t="shared" si="0"/>
        <v>120</v>
      </c>
    </row>
    <row r="22" spans="2:6" ht="15" thickBot="1">
      <c r="B22" s="5">
        <v>20</v>
      </c>
      <c r="C22" s="6" t="s">
        <v>24</v>
      </c>
      <c r="D22" s="7">
        <v>0.2</v>
      </c>
      <c r="E22" s="7">
        <v>50</v>
      </c>
      <c r="F22" s="7">
        <f t="shared" si="0"/>
        <v>10</v>
      </c>
    </row>
    <row r="23" spans="2:6" ht="15" thickBot="1">
      <c r="B23" s="5">
        <v>21</v>
      </c>
      <c r="C23" s="6" t="s">
        <v>25</v>
      </c>
      <c r="D23" s="7">
        <v>4</v>
      </c>
      <c r="E23" s="7">
        <v>2</v>
      </c>
      <c r="F23" s="7">
        <f t="shared" si="0"/>
        <v>8</v>
      </c>
    </row>
    <row r="24" spans="2:6" ht="15" thickBot="1">
      <c r="B24" s="5">
        <v>22</v>
      </c>
      <c r="C24" s="6" t="s">
        <v>26</v>
      </c>
      <c r="D24" s="7">
        <v>50</v>
      </c>
      <c r="E24" s="7">
        <v>5</v>
      </c>
      <c r="F24" s="7">
        <f t="shared" si="0"/>
        <v>250</v>
      </c>
    </row>
    <row r="25" spans="2:6" ht="15" thickBot="1">
      <c r="B25" s="5">
        <v>23</v>
      </c>
      <c r="C25" s="6" t="s">
        <v>27</v>
      </c>
      <c r="D25" s="7">
        <v>1</v>
      </c>
      <c r="E25" s="7">
        <v>20</v>
      </c>
      <c r="F25" s="7">
        <f t="shared" si="0"/>
        <v>20</v>
      </c>
    </row>
    <row r="26" spans="2:6" ht="15" thickBot="1">
      <c r="B26" s="5">
        <v>24</v>
      </c>
      <c r="C26" s="6" t="s">
        <v>28</v>
      </c>
      <c r="D26" s="7">
        <v>0.1</v>
      </c>
      <c r="E26" s="7">
        <v>150</v>
      </c>
      <c r="F26" s="7">
        <f t="shared" si="0"/>
        <v>15</v>
      </c>
    </row>
    <row r="27" spans="2:6" ht="15" thickBot="1">
      <c r="B27" s="5">
        <v>25</v>
      </c>
      <c r="C27" s="6" t="s">
        <v>29</v>
      </c>
      <c r="D27" s="7">
        <v>0.1</v>
      </c>
      <c r="E27" s="7">
        <v>18</v>
      </c>
      <c r="F27" s="7">
        <f t="shared" si="0"/>
        <v>1.8</v>
      </c>
    </row>
    <row r="28" spans="2:6" ht="15" thickBot="1">
      <c r="B28" s="5">
        <v>26</v>
      </c>
      <c r="C28" s="6" t="s">
        <v>30</v>
      </c>
      <c r="D28" s="7">
        <v>2</v>
      </c>
      <c r="E28" s="7">
        <v>180</v>
      </c>
      <c r="F28" s="7">
        <f t="shared" si="0"/>
        <v>360</v>
      </c>
    </row>
    <row r="29" spans="2:6" ht="15" thickBot="1">
      <c r="B29" s="5">
        <v>27</v>
      </c>
      <c r="C29" s="6" t="s">
        <v>31</v>
      </c>
      <c r="D29" s="7">
        <v>1</v>
      </c>
      <c r="E29" s="7">
        <v>20</v>
      </c>
      <c r="F29" s="7">
        <f t="shared" si="0"/>
        <v>20</v>
      </c>
    </row>
    <row r="30" spans="2:6" ht="15" thickBot="1">
      <c r="B30" s="5">
        <v>28</v>
      </c>
      <c r="C30" s="6" t="s">
        <v>32</v>
      </c>
      <c r="D30" s="7">
        <v>0.35</v>
      </c>
      <c r="E30" s="7">
        <v>85</v>
      </c>
      <c r="F30" s="7">
        <f t="shared" si="0"/>
        <v>29.749999999999996</v>
      </c>
    </row>
    <row r="31" spans="2:6" ht="15" thickBot="1">
      <c r="B31" s="5">
        <v>29</v>
      </c>
      <c r="C31" s="6" t="s">
        <v>33</v>
      </c>
      <c r="D31" s="7">
        <v>12</v>
      </c>
      <c r="E31" s="7">
        <v>14</v>
      </c>
      <c r="F31" s="7">
        <f t="shared" si="0"/>
        <v>168</v>
      </c>
    </row>
    <row r="32" spans="2:6" ht="15" thickBot="1">
      <c r="B32" s="5">
        <v>30</v>
      </c>
      <c r="C32" s="6" t="s">
        <v>34</v>
      </c>
      <c r="D32" s="7">
        <v>50</v>
      </c>
      <c r="E32" s="7">
        <v>9</v>
      </c>
      <c r="F32" s="7">
        <f t="shared" si="0"/>
        <v>450</v>
      </c>
    </row>
    <row r="33" spans="2:6" ht="15" thickBot="1">
      <c r="B33" s="5">
        <v>31</v>
      </c>
      <c r="C33" s="6" t="s">
        <v>35</v>
      </c>
      <c r="D33" s="7">
        <v>0.5</v>
      </c>
      <c r="E33" s="7">
        <v>24</v>
      </c>
      <c r="F33" s="7">
        <f t="shared" si="0"/>
        <v>12</v>
      </c>
    </row>
    <row r="34" spans="2:6" ht="15" thickBot="1">
      <c r="B34" s="5">
        <v>32</v>
      </c>
      <c r="C34" s="6" t="s">
        <v>36</v>
      </c>
      <c r="D34" s="7">
        <v>1</v>
      </c>
      <c r="E34" s="7">
        <v>1350</v>
      </c>
      <c r="F34" s="7">
        <f t="shared" si="0"/>
        <v>1350</v>
      </c>
    </row>
    <row r="35" spans="2:6" ht="15" thickBot="1">
      <c r="B35" s="5">
        <v>33</v>
      </c>
      <c r="C35" s="8" t="s">
        <v>37</v>
      </c>
      <c r="D35" s="7">
        <v>1</v>
      </c>
      <c r="E35" s="7">
        <v>2250</v>
      </c>
      <c r="F35" s="7">
        <f t="shared" si="0"/>
        <v>2250</v>
      </c>
    </row>
    <row r="36" spans="2:6" ht="15" thickBot="1">
      <c r="B36" s="9"/>
      <c r="C36" s="10" t="s">
        <v>38</v>
      </c>
      <c r="D36" s="6"/>
      <c r="E36" s="6"/>
      <c r="F36" s="11">
        <f>SUM(F3:F35)</f>
        <v>15169.05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</dc:creator>
  <cp:keywords/>
  <dc:description/>
  <cp:lastModifiedBy>Eko</cp:lastModifiedBy>
  <cp:lastPrinted>2011-07-12T04:51:11Z</cp:lastPrinted>
  <dcterms:created xsi:type="dcterms:W3CDTF">2009-07-17T16:31:45Z</dcterms:created>
  <dcterms:modified xsi:type="dcterms:W3CDTF">2011-07-13T15:02:09Z</dcterms:modified>
  <cp:category/>
  <cp:version/>
  <cp:contentType/>
  <cp:contentStatus/>
</cp:coreProperties>
</file>