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18675" windowHeight="7935"/>
  </bookViews>
  <sheets>
    <sheet name="Budget for 10 dws" sheetId="4" r:id="rId1"/>
    <sheet name="Summary of 10 dws" sheetId="1" r:id="rId2"/>
    <sheet name="construction cost detail" sheetId="2" r:id="rId3"/>
    <sheet name="staff payroll" sheetId="3" r:id="rId4"/>
  </sheets>
  <calcPr calcId="125725"/>
</workbook>
</file>

<file path=xl/calcChain.xml><?xml version="1.0" encoding="utf-8"?>
<calcChain xmlns="http://schemas.openxmlformats.org/spreadsheetml/2006/main">
  <c r="B10" i="1"/>
  <c r="C7"/>
  <c r="C6"/>
  <c r="C3"/>
  <c r="C2"/>
  <c r="G15" i="4"/>
  <c r="F14"/>
  <c r="E14" s="1"/>
  <c r="C14"/>
  <c r="F12"/>
  <c r="E12"/>
  <c r="C11"/>
  <c r="E11" s="1"/>
  <c r="F11" s="1"/>
  <c r="F10"/>
  <c r="E10"/>
  <c r="C10"/>
  <c r="C9"/>
  <c r="E9" s="1"/>
  <c r="F9" s="1"/>
  <c r="F13" s="1"/>
  <c r="E8"/>
  <c r="F8" s="1"/>
  <c r="C8"/>
  <c r="C7"/>
  <c r="E7" s="1"/>
  <c r="F7" s="1"/>
  <c r="E5"/>
  <c r="F5" s="1"/>
  <c r="D5"/>
  <c r="D4"/>
  <c r="E4" s="1"/>
  <c r="E3"/>
  <c r="F3" s="1"/>
  <c r="C15" i="3"/>
  <c r="C14"/>
  <c r="C13"/>
  <c r="C12"/>
  <c r="C11"/>
  <c r="C10"/>
  <c r="C9"/>
  <c r="C8"/>
  <c r="C7"/>
  <c r="C6"/>
  <c r="C5"/>
  <c r="C4"/>
  <c r="C3"/>
  <c r="C2"/>
  <c r="D30" i="2"/>
  <c r="D29"/>
  <c r="D28"/>
  <c r="D27"/>
  <c r="D26"/>
  <c r="D25"/>
  <c r="D24"/>
  <c r="D23"/>
  <c r="E31" s="1"/>
  <c r="D21"/>
  <c r="D20"/>
  <c r="D19"/>
  <c r="D18"/>
  <c r="D17"/>
  <c r="D16"/>
  <c r="D15"/>
  <c r="D14"/>
  <c r="D13"/>
  <c r="D12"/>
  <c r="E22" s="1"/>
  <c r="D10"/>
  <c r="D9"/>
  <c r="D8"/>
  <c r="D7"/>
  <c r="D6"/>
  <c r="D5"/>
  <c r="D4"/>
  <c r="D3"/>
  <c r="E11" s="1"/>
  <c r="B8" i="1"/>
  <c r="C8" s="1"/>
  <c r="C4" l="1"/>
  <c r="E6" i="4"/>
  <c r="F4"/>
  <c r="F6" s="1"/>
  <c r="E32" i="2"/>
  <c r="C5" i="1"/>
</calcChain>
</file>

<file path=xl/sharedStrings.xml><?xml version="1.0" encoding="utf-8"?>
<sst xmlns="http://schemas.openxmlformats.org/spreadsheetml/2006/main" count="91" uniqueCount="87">
  <si>
    <t>Expenses</t>
  </si>
  <si>
    <t>USD</t>
  </si>
  <si>
    <t xml:space="preserve">% </t>
  </si>
  <si>
    <t>construction (5 bore-dugwells)</t>
  </si>
  <si>
    <t>water analysis</t>
  </si>
  <si>
    <t>transport+IT</t>
  </si>
  <si>
    <t>Service fees</t>
  </si>
  <si>
    <t>maintenance and overheads</t>
  </si>
  <si>
    <t>8% for inflation (except item 4,6,8)</t>
  </si>
  <si>
    <t>Total expenses for 2011</t>
  </si>
  <si>
    <t>cost of construction per dugwell</t>
  </si>
  <si>
    <t>For 50 dugwells that is 2000 persons</t>
  </si>
  <si>
    <t>31 USD per person</t>
  </si>
  <si>
    <t>One bore-dugwell construction</t>
  </si>
  <si>
    <t>Total depth=25 feet and dugwell depth is 17/18 feet</t>
  </si>
  <si>
    <t>PARTS or Description</t>
  </si>
  <si>
    <t>QTY</t>
  </si>
  <si>
    <t>UNIT</t>
  </si>
  <si>
    <t>RS</t>
  </si>
  <si>
    <t>sub total</t>
  </si>
  <si>
    <t>Notes</t>
  </si>
  <si>
    <t>Boring charge for pilot test: (average)</t>
  </si>
  <si>
    <t>to observe depth of sand layer. For 50 sites at least 20 sites are tested.</t>
  </si>
  <si>
    <t>10"dia perforated pvc pipe, length10 feet</t>
  </si>
  <si>
    <t>9000+4% vat</t>
  </si>
  <si>
    <t>transport of 10 feet pvc pipe</t>
  </si>
  <si>
    <t>transport of 10 pipes is RS.100/-</t>
  </si>
  <si>
    <t xml:space="preserve">1.5" pvc pipe </t>
  </si>
  <si>
    <t>1.5" pvc filter pipe - 4 feet</t>
  </si>
  <si>
    <t>10"x3" Reducer</t>
  </si>
  <si>
    <t>labour for 18"dia boring for 10"x10' pvc pipe</t>
  </si>
  <si>
    <t>rental charge of shallow pump (per well)</t>
  </si>
  <si>
    <t>Borewell</t>
  </si>
  <si>
    <t>Rings with transport</t>
  </si>
  <si>
    <t>Dugwell digger labour charge (day)</t>
  </si>
  <si>
    <t xml:space="preserve">Hand pump </t>
  </si>
  <si>
    <t>Hand pump fitting (per dugwell)</t>
  </si>
  <si>
    <t xml:space="preserve">Iron pipe </t>
  </si>
  <si>
    <t xml:space="preserve">washer, checkvalve </t>
  </si>
  <si>
    <t>3" plug cutter</t>
  </si>
  <si>
    <t>fut valve washer ,valve, elbow T-socket including Iron pipe</t>
  </si>
  <si>
    <t>net (meter)</t>
  </si>
  <si>
    <t>rope to bind the rings (kg)</t>
  </si>
  <si>
    <t>Dugwell</t>
  </si>
  <si>
    <t>Mason (day)</t>
  </si>
  <si>
    <t xml:space="preserve">Sand (bag) </t>
  </si>
  <si>
    <t>Brick</t>
  </si>
  <si>
    <t>cement (bags)</t>
  </si>
  <si>
    <t>Stone chip (bags)</t>
  </si>
  <si>
    <t xml:space="preserve">van fare brick, sand, cement, stone chips </t>
  </si>
  <si>
    <t>Tin sheet + wood for frame and the labor</t>
  </si>
  <si>
    <t>Sponsor name marble plaque</t>
  </si>
  <si>
    <t>Housing&amp; Finishing</t>
  </si>
  <si>
    <t>Total expense for one bore-dugwell</t>
  </si>
  <si>
    <t>Staff Positions</t>
  </si>
  <si>
    <t xml:space="preserve"> INR per month</t>
  </si>
  <si>
    <t>Project Manager</t>
  </si>
  <si>
    <t>Technical Manager</t>
  </si>
  <si>
    <t xml:space="preserve">Maintenance Manager </t>
  </si>
  <si>
    <t>Accountant</t>
  </si>
  <si>
    <t>Data feeder</t>
  </si>
  <si>
    <t>Field Worker 1 - Awareness Program Assistant</t>
  </si>
  <si>
    <t xml:space="preserve">Field Worker 2 and Office Assistant (Deganga - N 24 Parganas) </t>
  </si>
  <si>
    <t xml:space="preserve">Field Worker 3 (Gaighata - N 24 Parganas) </t>
  </si>
  <si>
    <t>Field Worker 4 for  (technical assistant - N 24 Parganas)</t>
  </si>
  <si>
    <t>Field Worker 5 for (Chakdah - Nadia)</t>
  </si>
  <si>
    <t>Field Worker 6 for (awareness program assistant -  N 24 Parganas)</t>
  </si>
  <si>
    <t>Field Worker 7  (awareness program assistant - Nadia)</t>
  </si>
  <si>
    <t xml:space="preserve">Field Worker 8 (technical assistant- Nadia) </t>
  </si>
  <si>
    <t>TOTAL</t>
  </si>
  <si>
    <t>Rate in INR</t>
  </si>
  <si>
    <t>UNITS</t>
  </si>
  <si>
    <t>TOTAL INR</t>
  </si>
  <si>
    <t>USD (X44)</t>
  </si>
  <si>
    <t>Total cost per bore-dugwell construction</t>
  </si>
  <si>
    <t>Water analysis: arsenic test</t>
  </si>
  <si>
    <t>Bacteria: total coliform and e.coli</t>
  </si>
  <si>
    <t>Water analysis</t>
  </si>
  <si>
    <t>Transport and Information Technology</t>
  </si>
  <si>
    <t>Service fees of 13 staff</t>
  </si>
  <si>
    <t xml:space="preserve">Maintenance of dugwells, awareness program, </t>
  </si>
  <si>
    <t xml:space="preserve">Rent: Primary Office in the village </t>
  </si>
  <si>
    <t>Stationary, paper, printing etc</t>
  </si>
  <si>
    <t xml:space="preserve">Auditing Fee </t>
  </si>
  <si>
    <t>8% for inflation (except item 4,6,8)=$42597</t>
  </si>
  <si>
    <t>Total expenses</t>
  </si>
  <si>
    <t>Budget for 10 bore-dugwell in 2012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</si>
</sst>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" fontId="2" fillId="2" borderId="1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/>
    <xf numFmtId="1" fontId="2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2" borderId="7" xfId="0" applyNumberFormat="1" applyFont="1" applyFill="1" applyBorder="1" applyAlignment="1"/>
    <xf numFmtId="1" fontId="2" fillId="2" borderId="7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/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4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/>
    <xf numFmtId="0" fontId="2" fillId="2" borderId="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" fontId="2" fillId="0" borderId="2" xfId="0" applyNumberFormat="1" applyFont="1" applyBorder="1"/>
    <xf numFmtId="1" fontId="2" fillId="0" borderId="3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 applyAlignment="1">
      <alignment horizontal="right"/>
    </xf>
    <xf numFmtId="1" fontId="2" fillId="0" borderId="7" xfId="0" applyNumberFormat="1" applyFont="1" applyBorder="1"/>
    <xf numFmtId="1" fontId="10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wrapText="1"/>
    </xf>
    <xf numFmtId="1" fontId="10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H8" sqref="H8"/>
    </sheetView>
  </sheetViews>
  <sheetFormatPr defaultRowHeight="15.75"/>
  <cols>
    <col min="1" max="1" width="9.140625" style="60"/>
    <col min="2" max="2" width="56" style="60" customWidth="1"/>
    <col min="3" max="3" width="11.85546875" style="6" customWidth="1"/>
    <col min="4" max="4" width="10.7109375" style="6" customWidth="1"/>
    <col min="5" max="5" width="11.140625" style="6" customWidth="1"/>
    <col min="6" max="6" width="10.7109375" style="6" customWidth="1"/>
    <col min="7" max="7" width="10.7109375" style="69" customWidth="1"/>
    <col min="8" max="8" width="9.140625" style="60"/>
    <col min="9" max="9" width="11.85546875" style="60" customWidth="1"/>
    <col min="10" max="16384" width="9.140625" style="60"/>
  </cols>
  <sheetData>
    <row r="1" spans="1:11" ht="18.75">
      <c r="B1" s="57" t="s">
        <v>86</v>
      </c>
    </row>
    <row r="2" spans="1:11">
      <c r="B2" s="60" t="s">
        <v>0</v>
      </c>
      <c r="C2" s="6" t="s">
        <v>70</v>
      </c>
      <c r="D2" s="6" t="s">
        <v>71</v>
      </c>
      <c r="E2" s="6" t="s">
        <v>72</v>
      </c>
      <c r="F2" s="56" t="s">
        <v>73</v>
      </c>
      <c r="G2" s="6" t="s">
        <v>1</v>
      </c>
      <c r="H2" s="61"/>
      <c r="I2" s="61"/>
      <c r="J2" s="61"/>
      <c r="K2" s="61"/>
    </row>
    <row r="3" spans="1:11">
      <c r="A3" s="60">
        <v>1</v>
      </c>
      <c r="B3" s="60" t="s">
        <v>74</v>
      </c>
      <c r="C3" s="6">
        <v>30972</v>
      </c>
      <c r="D3" s="6">
        <v>10</v>
      </c>
      <c r="E3" s="6">
        <f>C3*D3</f>
        <v>309720</v>
      </c>
      <c r="F3" s="6">
        <f>E3/44</f>
        <v>7039.090909090909</v>
      </c>
      <c r="G3" s="69">
        <v>7039</v>
      </c>
    </row>
    <row r="4" spans="1:11">
      <c r="B4" s="62" t="s">
        <v>75</v>
      </c>
      <c r="C4" s="56">
        <v>300</v>
      </c>
      <c r="D4" s="56">
        <f>10*2</f>
        <v>20</v>
      </c>
      <c r="E4" s="56">
        <f>C4*D4</f>
        <v>6000</v>
      </c>
      <c r="F4" s="56">
        <f>E4/44</f>
        <v>136.36363636363637</v>
      </c>
      <c r="G4" s="42"/>
    </row>
    <row r="5" spans="1:11">
      <c r="B5" s="62" t="s">
        <v>76</v>
      </c>
      <c r="C5" s="56">
        <v>500</v>
      </c>
      <c r="D5" s="56">
        <f>200/5</f>
        <v>40</v>
      </c>
      <c r="E5" s="56">
        <f>C5*D5</f>
        <v>20000</v>
      </c>
      <c r="F5" s="56">
        <f>E5/44</f>
        <v>454.54545454545456</v>
      </c>
      <c r="G5" s="42"/>
    </row>
    <row r="6" spans="1:11">
      <c r="A6" s="60">
        <v>2</v>
      </c>
      <c r="B6" s="63" t="s">
        <v>77</v>
      </c>
      <c r="C6" s="56"/>
      <c r="D6" s="56"/>
      <c r="E6" s="56">
        <f>SUM(E4:E5)</f>
        <v>26000</v>
      </c>
      <c r="F6" s="70">
        <f>SUM(F4:F5)</f>
        <v>590.90909090909099</v>
      </c>
      <c r="G6" s="71">
        <v>591</v>
      </c>
    </row>
    <row r="7" spans="1:11">
      <c r="A7" s="60">
        <v>3</v>
      </c>
      <c r="B7" s="60" t="s">
        <v>78</v>
      </c>
      <c r="C7" s="6">
        <f>10000/50*10</f>
        <v>2000</v>
      </c>
      <c r="D7" s="6">
        <v>12</v>
      </c>
      <c r="E7" s="6">
        <f>C7*D7</f>
        <v>24000</v>
      </c>
      <c r="F7" s="6">
        <f t="shared" ref="F7:F12" si="0">E7/44</f>
        <v>545.4545454545455</v>
      </c>
      <c r="G7" s="69">
        <v>545</v>
      </c>
    </row>
    <row r="8" spans="1:11">
      <c r="A8" s="60">
        <v>4</v>
      </c>
      <c r="B8" s="60" t="s">
        <v>79</v>
      </c>
      <c r="C8" s="6">
        <f>58000/50*10</f>
        <v>11600</v>
      </c>
      <c r="D8" s="6">
        <v>12</v>
      </c>
      <c r="E8" s="6">
        <f>C8*D8</f>
        <v>139200</v>
      </c>
      <c r="F8" s="6">
        <f t="shared" si="0"/>
        <v>3163.6363636363635</v>
      </c>
      <c r="G8" s="69">
        <v>3164</v>
      </c>
    </row>
    <row r="9" spans="1:11">
      <c r="A9" s="60">
        <v>5</v>
      </c>
      <c r="B9" s="60" t="s">
        <v>80</v>
      </c>
      <c r="C9" s="6">
        <f>5000/50*10</f>
        <v>1000</v>
      </c>
      <c r="D9" s="6">
        <v>12</v>
      </c>
      <c r="E9" s="6">
        <f>C9*D9</f>
        <v>12000</v>
      </c>
      <c r="F9" s="6">
        <f t="shared" si="0"/>
        <v>272.72727272727275</v>
      </c>
    </row>
    <row r="10" spans="1:11">
      <c r="A10" s="60">
        <v>6</v>
      </c>
      <c r="B10" s="60" t="s">
        <v>81</v>
      </c>
      <c r="C10" s="6">
        <f>800/50*10</f>
        <v>160</v>
      </c>
      <c r="D10" s="6">
        <v>12</v>
      </c>
      <c r="E10" s="6">
        <f>C10*D10</f>
        <v>1920</v>
      </c>
      <c r="F10" s="6">
        <f>1920/44</f>
        <v>43.636363636363633</v>
      </c>
    </row>
    <row r="11" spans="1:11">
      <c r="A11" s="60">
        <v>7</v>
      </c>
      <c r="B11" s="60" t="s">
        <v>82</v>
      </c>
      <c r="C11" s="6">
        <f>1000/50*10</f>
        <v>200</v>
      </c>
      <c r="D11" s="6">
        <v>12</v>
      </c>
      <c r="E11" s="6">
        <f>C11*D11</f>
        <v>2400</v>
      </c>
      <c r="F11" s="6">
        <f t="shared" si="0"/>
        <v>54.545454545454547</v>
      </c>
    </row>
    <row r="12" spans="1:11">
      <c r="A12" s="60">
        <v>8</v>
      </c>
      <c r="B12" s="60" t="s">
        <v>83</v>
      </c>
      <c r="C12" s="6">
        <v>1</v>
      </c>
      <c r="D12" s="6">
        <v>1</v>
      </c>
      <c r="E12" s="6">
        <f>15000/50*10</f>
        <v>3000</v>
      </c>
      <c r="F12" s="6">
        <f t="shared" si="0"/>
        <v>68.181818181818187</v>
      </c>
    </row>
    <row r="13" spans="1:11">
      <c r="A13" s="60">
        <v>9</v>
      </c>
      <c r="B13" s="60" t="s">
        <v>7</v>
      </c>
      <c r="F13" s="6">
        <f>SUM(F9:F12)</f>
        <v>439.09090909090912</v>
      </c>
      <c r="G13" s="69">
        <v>439</v>
      </c>
    </row>
    <row r="14" spans="1:11" s="64" customFormat="1" ht="16.5" thickBot="1">
      <c r="A14" s="64">
        <v>10</v>
      </c>
      <c r="B14" s="64" t="s">
        <v>84</v>
      </c>
      <c r="C14" s="10">
        <f>149941/10</f>
        <v>14994.1</v>
      </c>
      <c r="D14" s="10">
        <v>1</v>
      </c>
      <c r="E14" s="10">
        <f>F14*44/10</f>
        <v>2998.8288000000007</v>
      </c>
      <c r="F14" s="10">
        <f>42597*8%/50*10</f>
        <v>681.55200000000013</v>
      </c>
      <c r="G14" s="72">
        <v>682</v>
      </c>
    </row>
    <row r="15" spans="1:11" ht="16.5" thickBot="1">
      <c r="A15" s="65"/>
      <c r="B15" s="66" t="s">
        <v>85</v>
      </c>
      <c r="C15" s="73"/>
      <c r="D15" s="73"/>
      <c r="E15" s="73"/>
      <c r="F15" s="73"/>
      <c r="G15" s="74">
        <f>SUM(G3:G14)</f>
        <v>12460</v>
      </c>
      <c r="H15" s="67"/>
      <c r="I15" s="61"/>
      <c r="J15" s="61"/>
    </row>
    <row r="16" spans="1:11" s="68" customFormat="1">
      <c r="C16" s="16"/>
      <c r="D16" s="16"/>
      <c r="E16" s="16"/>
      <c r="F16" s="16"/>
      <c r="G16" s="16"/>
    </row>
    <row r="17" spans="7:7">
      <c r="G1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21" sqref="B21"/>
    </sheetView>
  </sheetViews>
  <sheetFormatPr defaultColWidth="26" defaultRowHeight="15.75"/>
  <cols>
    <col min="1" max="1" width="49.140625" style="7" customWidth="1"/>
    <col min="2" max="2" width="14" style="19" customWidth="1"/>
    <col min="3" max="3" width="14" style="6" customWidth="1"/>
    <col min="4" max="16384" width="26" style="7"/>
  </cols>
  <sheetData>
    <row r="1" spans="1:3" s="4" customFormat="1" ht="18.75">
      <c r="A1" s="1" t="s">
        <v>0</v>
      </c>
      <c r="B1" s="2" t="s">
        <v>1</v>
      </c>
      <c r="C1" s="3" t="s">
        <v>2</v>
      </c>
    </row>
    <row r="2" spans="1:3">
      <c r="A2" s="5" t="s">
        <v>3</v>
      </c>
      <c r="B2" s="7">
        <v>7039</v>
      </c>
      <c r="C2" s="6">
        <f>B2/B8%</f>
        <v>56.492776886035315</v>
      </c>
    </row>
    <row r="3" spans="1:3">
      <c r="A3" s="5" t="s">
        <v>4</v>
      </c>
      <c r="B3" s="7">
        <v>591</v>
      </c>
      <c r="C3" s="6">
        <f>B3/B8%</f>
        <v>4.7431781701444624</v>
      </c>
    </row>
    <row r="4" spans="1:3">
      <c r="A4" s="5" t="s">
        <v>5</v>
      </c>
      <c r="B4" s="7">
        <v>545</v>
      </c>
      <c r="C4" s="6">
        <f>B4/B8%</f>
        <v>4.3739967897271272</v>
      </c>
    </row>
    <row r="5" spans="1:3">
      <c r="A5" s="8" t="s">
        <v>6</v>
      </c>
      <c r="B5" s="7">
        <v>3164</v>
      </c>
      <c r="C5" s="6">
        <f>B5/B8%</f>
        <v>25.393258426966295</v>
      </c>
    </row>
    <row r="6" spans="1:3">
      <c r="A6" s="5" t="s">
        <v>7</v>
      </c>
      <c r="B6" s="7">
        <v>439</v>
      </c>
      <c r="C6" s="6">
        <f>B6/B8%</f>
        <v>3.5232744783306584</v>
      </c>
    </row>
    <row r="7" spans="1:3" ht="16.5" thickBot="1">
      <c r="A7" s="9" t="s">
        <v>8</v>
      </c>
      <c r="B7" s="7">
        <v>682</v>
      </c>
      <c r="C7" s="10">
        <f>B7/B8%</f>
        <v>5.473515248796148</v>
      </c>
    </row>
    <row r="8" spans="1:3" ht="16.5" thickBot="1">
      <c r="A8" s="11" t="s">
        <v>9</v>
      </c>
      <c r="B8" s="12">
        <f>SUM(B2:B7)</f>
        <v>12460</v>
      </c>
      <c r="C8" s="13">
        <f>B8/B8%</f>
        <v>100</v>
      </c>
    </row>
    <row r="9" spans="1:3">
      <c r="A9" s="14"/>
      <c r="B9" s="15"/>
      <c r="C9" s="16"/>
    </row>
    <row r="10" spans="1:3">
      <c r="A10" s="17" t="s">
        <v>10</v>
      </c>
      <c r="B10" s="18">
        <f>B8/10</f>
        <v>1246</v>
      </c>
      <c r="C10" s="19"/>
    </row>
    <row r="11" spans="1:3">
      <c r="A11" s="5" t="s">
        <v>11</v>
      </c>
      <c r="B11" s="58" t="s">
        <v>12</v>
      </c>
      <c r="C11" s="59"/>
    </row>
    <row r="13" spans="1:3">
      <c r="A13" s="17"/>
      <c r="B13" s="18"/>
    </row>
    <row r="14" spans="1:3">
      <c r="A14" s="20"/>
      <c r="B14" s="21"/>
    </row>
  </sheetData>
  <mergeCells count="1"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selection activeCell="C16" sqref="C16"/>
    </sheetView>
  </sheetViews>
  <sheetFormatPr defaultRowHeight="15.75"/>
  <cols>
    <col min="1" max="1" width="47.85546875" style="28" customWidth="1"/>
    <col min="2" max="4" width="18.5703125" style="30" customWidth="1"/>
    <col min="5" max="5" width="17.140625" style="30" customWidth="1"/>
    <col min="6" max="6" width="44" style="40" customWidth="1"/>
    <col min="7" max="16384" width="9.140625" style="30"/>
  </cols>
  <sheetData>
    <row r="1" spans="1:7" s="24" customFormat="1" ht="21">
      <c r="A1" s="22" t="s">
        <v>13</v>
      </c>
      <c r="B1" s="23" t="s">
        <v>14</v>
      </c>
      <c r="E1" s="25"/>
      <c r="F1" s="26"/>
    </row>
    <row r="2" spans="1:7">
      <c r="A2" s="27" t="s">
        <v>15</v>
      </c>
      <c r="B2" s="27" t="s">
        <v>16</v>
      </c>
      <c r="C2" s="27" t="s">
        <v>17</v>
      </c>
      <c r="D2" s="27" t="s">
        <v>18</v>
      </c>
      <c r="E2" s="28" t="s">
        <v>19</v>
      </c>
      <c r="F2" s="29" t="s">
        <v>20</v>
      </c>
      <c r="G2" s="28"/>
    </row>
    <row r="3" spans="1:7" ht="31.5">
      <c r="A3" s="28" t="s">
        <v>21</v>
      </c>
      <c r="B3" s="28">
        <v>1</v>
      </c>
      <c r="C3" s="28">
        <v>160</v>
      </c>
      <c r="D3" s="28">
        <f t="shared" ref="D3:D10" si="0">B3*C3</f>
        <v>160</v>
      </c>
      <c r="E3" s="28"/>
      <c r="F3" s="29" t="s">
        <v>22</v>
      </c>
      <c r="G3" s="28"/>
    </row>
    <row r="4" spans="1:7">
      <c r="A4" s="28" t="s">
        <v>23</v>
      </c>
      <c r="B4" s="28">
        <v>1</v>
      </c>
      <c r="C4" s="28">
        <v>9360</v>
      </c>
      <c r="D4" s="28">
        <f t="shared" si="0"/>
        <v>9360</v>
      </c>
      <c r="E4" s="28"/>
      <c r="F4" s="29" t="s">
        <v>24</v>
      </c>
      <c r="G4" s="28"/>
    </row>
    <row r="5" spans="1:7">
      <c r="A5" s="28" t="s">
        <v>25</v>
      </c>
      <c r="B5" s="28">
        <v>1</v>
      </c>
      <c r="C5" s="28">
        <v>10</v>
      </c>
      <c r="D5" s="28">
        <f t="shared" si="0"/>
        <v>10</v>
      </c>
      <c r="E5" s="28"/>
      <c r="F5" s="29" t="s">
        <v>26</v>
      </c>
      <c r="G5" s="28"/>
    </row>
    <row r="6" spans="1:7">
      <c r="A6" s="28" t="s">
        <v>27</v>
      </c>
      <c r="B6" s="28">
        <v>21</v>
      </c>
      <c r="C6" s="28">
        <v>14</v>
      </c>
      <c r="D6" s="28">
        <f t="shared" si="0"/>
        <v>294</v>
      </c>
      <c r="E6" s="28"/>
      <c r="F6" s="29"/>
      <c r="G6" s="28"/>
    </row>
    <row r="7" spans="1:7">
      <c r="A7" s="28" t="s">
        <v>28</v>
      </c>
      <c r="B7" s="28">
        <v>1</v>
      </c>
      <c r="C7" s="28">
        <v>50</v>
      </c>
      <c r="D7" s="28">
        <f t="shared" si="0"/>
        <v>50</v>
      </c>
      <c r="E7" s="28"/>
      <c r="F7" s="29"/>
      <c r="G7" s="28"/>
    </row>
    <row r="8" spans="1:7">
      <c r="A8" s="28" t="s">
        <v>29</v>
      </c>
      <c r="B8" s="28">
        <v>2</v>
      </c>
      <c r="C8" s="28">
        <v>1250</v>
      </c>
      <c r="D8" s="28">
        <f t="shared" si="0"/>
        <v>2500</v>
      </c>
      <c r="E8" s="28"/>
      <c r="F8" s="29"/>
      <c r="G8" s="28"/>
    </row>
    <row r="9" spans="1:7">
      <c r="A9" s="28" t="s">
        <v>30</v>
      </c>
      <c r="B9" s="28">
        <v>1</v>
      </c>
      <c r="C9" s="28">
        <v>2400</v>
      </c>
      <c r="D9" s="28">
        <f t="shared" si="0"/>
        <v>2400</v>
      </c>
      <c r="E9" s="28"/>
      <c r="F9" s="29"/>
      <c r="G9" s="28"/>
    </row>
    <row r="10" spans="1:7">
      <c r="A10" s="28" t="s">
        <v>31</v>
      </c>
      <c r="B10" s="28">
        <v>1</v>
      </c>
      <c r="C10" s="28">
        <v>250</v>
      </c>
      <c r="D10" s="28">
        <f t="shared" si="0"/>
        <v>250</v>
      </c>
      <c r="E10" s="28"/>
      <c r="F10" s="29"/>
      <c r="G10" s="28"/>
    </row>
    <row r="11" spans="1:7">
      <c r="A11" s="31" t="s">
        <v>32</v>
      </c>
      <c r="B11" s="31"/>
      <c r="C11" s="31"/>
      <c r="D11" s="28"/>
      <c r="E11" s="31">
        <f>SUM(D3:D10)</f>
        <v>15024</v>
      </c>
      <c r="F11" s="29"/>
      <c r="G11" s="28"/>
    </row>
    <row r="12" spans="1:7">
      <c r="A12" s="28" t="s">
        <v>33</v>
      </c>
      <c r="B12" s="28">
        <v>22</v>
      </c>
      <c r="C12" s="28">
        <v>140</v>
      </c>
      <c r="D12" s="28">
        <f t="shared" ref="D12:D21" si="1">B12*C12</f>
        <v>3080</v>
      </c>
      <c r="E12" s="28"/>
      <c r="F12" s="29"/>
      <c r="G12" s="28"/>
    </row>
    <row r="13" spans="1:7">
      <c r="A13" s="28" t="s">
        <v>34</v>
      </c>
      <c r="B13" s="28">
        <v>1</v>
      </c>
      <c r="C13" s="28">
        <v>1700</v>
      </c>
      <c r="D13" s="28">
        <f t="shared" si="1"/>
        <v>1700</v>
      </c>
      <c r="E13" s="28"/>
      <c r="F13" s="29"/>
      <c r="G13" s="28"/>
    </row>
    <row r="14" spans="1:7">
      <c r="A14" s="28" t="s">
        <v>35</v>
      </c>
      <c r="B14" s="28">
        <v>1</v>
      </c>
      <c r="C14" s="28">
        <v>1190</v>
      </c>
      <c r="D14" s="28">
        <f t="shared" si="1"/>
        <v>1190</v>
      </c>
      <c r="E14" s="28"/>
      <c r="F14" s="29"/>
      <c r="G14" s="28"/>
    </row>
    <row r="15" spans="1:7">
      <c r="A15" s="28" t="s">
        <v>36</v>
      </c>
      <c r="B15" s="28">
        <v>1</v>
      </c>
      <c r="C15" s="28">
        <v>480</v>
      </c>
      <c r="D15" s="28">
        <f t="shared" si="1"/>
        <v>480</v>
      </c>
      <c r="E15" s="28"/>
      <c r="F15" s="29"/>
      <c r="G15" s="28"/>
    </row>
    <row r="16" spans="1:7">
      <c r="A16" s="28" t="s">
        <v>37</v>
      </c>
      <c r="B16" s="28">
        <v>5.5</v>
      </c>
      <c r="C16" s="28">
        <v>75</v>
      </c>
      <c r="D16" s="28">
        <f t="shared" si="1"/>
        <v>412.5</v>
      </c>
      <c r="E16" s="28"/>
      <c r="F16" s="29"/>
      <c r="G16" s="28"/>
    </row>
    <row r="17" spans="1:7">
      <c r="A17" s="28" t="s">
        <v>38</v>
      </c>
      <c r="B17" s="28">
        <v>1</v>
      </c>
      <c r="C17" s="28">
        <v>61</v>
      </c>
      <c r="D17" s="28">
        <f t="shared" si="1"/>
        <v>61</v>
      </c>
      <c r="E17" s="28"/>
      <c r="F17" s="29"/>
      <c r="G17" s="28"/>
    </row>
    <row r="18" spans="1:7">
      <c r="A18" s="28" t="s">
        <v>39</v>
      </c>
      <c r="B18" s="28">
        <v>1</v>
      </c>
      <c r="C18" s="28">
        <v>220</v>
      </c>
      <c r="D18" s="28">
        <f t="shared" si="1"/>
        <v>220</v>
      </c>
      <c r="E18" s="28"/>
      <c r="F18" s="29"/>
      <c r="G18" s="28"/>
    </row>
    <row r="19" spans="1:7">
      <c r="A19" s="28" t="s">
        <v>40</v>
      </c>
      <c r="B19" s="28">
        <v>1</v>
      </c>
      <c r="C19" s="28">
        <v>700</v>
      </c>
      <c r="D19" s="28">
        <f t="shared" si="1"/>
        <v>700</v>
      </c>
      <c r="E19" s="28"/>
      <c r="F19" s="29"/>
      <c r="G19" s="28"/>
    </row>
    <row r="20" spans="1:7">
      <c r="A20" s="28" t="s">
        <v>41</v>
      </c>
      <c r="B20" s="28">
        <v>3</v>
      </c>
      <c r="C20" s="28">
        <v>40</v>
      </c>
      <c r="D20" s="28">
        <f t="shared" si="1"/>
        <v>120</v>
      </c>
      <c r="E20" s="28"/>
      <c r="F20" s="29"/>
      <c r="G20" s="28"/>
    </row>
    <row r="21" spans="1:7">
      <c r="A21" s="28" t="s">
        <v>42</v>
      </c>
      <c r="B21" s="28">
        <v>1</v>
      </c>
      <c r="C21" s="28">
        <v>60</v>
      </c>
      <c r="D21" s="28">
        <f t="shared" si="1"/>
        <v>60</v>
      </c>
      <c r="E21" s="28"/>
      <c r="F21" s="29"/>
      <c r="G21" s="28"/>
    </row>
    <row r="22" spans="1:7">
      <c r="A22" s="31" t="s">
        <v>43</v>
      </c>
      <c r="B22" s="28"/>
      <c r="C22" s="28"/>
      <c r="D22" s="28"/>
      <c r="E22" s="31">
        <f>SUM(D12:D21)</f>
        <v>8023.5</v>
      </c>
      <c r="F22" s="29"/>
      <c r="G22" s="28"/>
    </row>
    <row r="23" spans="1:7">
      <c r="A23" s="28" t="s">
        <v>44</v>
      </c>
      <c r="B23" s="28">
        <v>3</v>
      </c>
      <c r="C23" s="28">
        <v>300</v>
      </c>
      <c r="D23" s="28">
        <f t="shared" ref="D23:D30" si="2">B23*C23</f>
        <v>900</v>
      </c>
      <c r="E23" s="28"/>
      <c r="F23" s="29"/>
      <c r="G23" s="28"/>
    </row>
    <row r="24" spans="1:7">
      <c r="A24" s="28" t="s">
        <v>45</v>
      </c>
      <c r="B24" s="28">
        <v>35</v>
      </c>
      <c r="C24" s="28">
        <v>30</v>
      </c>
      <c r="D24" s="28">
        <f t="shared" si="2"/>
        <v>1050</v>
      </c>
      <c r="E24" s="28"/>
      <c r="F24" s="29"/>
      <c r="G24" s="28"/>
    </row>
    <row r="25" spans="1:7">
      <c r="A25" s="28" t="s">
        <v>46</v>
      </c>
      <c r="B25" s="28">
        <v>300</v>
      </c>
      <c r="C25" s="28">
        <v>5.6</v>
      </c>
      <c r="D25" s="28">
        <f t="shared" si="2"/>
        <v>1680</v>
      </c>
      <c r="E25" s="28"/>
      <c r="F25" s="29"/>
      <c r="G25" s="28"/>
    </row>
    <row r="26" spans="1:7">
      <c r="A26" s="28" t="s">
        <v>47</v>
      </c>
      <c r="B26" s="28">
        <v>4</v>
      </c>
      <c r="C26" s="28">
        <v>326</v>
      </c>
      <c r="D26" s="28">
        <f t="shared" si="2"/>
        <v>1304</v>
      </c>
      <c r="E26" s="28"/>
      <c r="F26" s="29"/>
      <c r="G26" s="28"/>
    </row>
    <row r="27" spans="1:7">
      <c r="A27" s="28" t="s">
        <v>48</v>
      </c>
      <c r="B27" s="28">
        <v>2</v>
      </c>
      <c r="C27" s="28">
        <v>70</v>
      </c>
      <c r="D27" s="28">
        <f t="shared" si="2"/>
        <v>140</v>
      </c>
      <c r="E27" s="28"/>
      <c r="F27" s="29"/>
      <c r="G27" s="28"/>
    </row>
    <row r="28" spans="1:7">
      <c r="A28" s="28" t="s">
        <v>49</v>
      </c>
      <c r="B28" s="28">
        <v>1</v>
      </c>
      <c r="C28" s="28">
        <v>1100</v>
      </c>
      <c r="D28" s="28">
        <f t="shared" si="2"/>
        <v>1100</v>
      </c>
      <c r="E28" s="28"/>
      <c r="F28" s="29"/>
      <c r="G28" s="28"/>
    </row>
    <row r="29" spans="1:7">
      <c r="A29" s="32" t="s">
        <v>50</v>
      </c>
      <c r="B29" s="28">
        <v>1</v>
      </c>
      <c r="C29" s="28">
        <v>1200</v>
      </c>
      <c r="D29" s="28">
        <f t="shared" si="2"/>
        <v>1200</v>
      </c>
      <c r="E29" s="28"/>
      <c r="F29" s="29"/>
      <c r="G29" s="28"/>
    </row>
    <row r="30" spans="1:7">
      <c r="A30" s="28" t="s">
        <v>51</v>
      </c>
      <c r="B30" s="28">
        <v>1</v>
      </c>
      <c r="C30" s="28">
        <v>550</v>
      </c>
      <c r="D30" s="28">
        <f t="shared" si="2"/>
        <v>550</v>
      </c>
      <c r="E30" s="28"/>
      <c r="F30" s="29"/>
      <c r="G30" s="28"/>
    </row>
    <row r="31" spans="1:7" ht="16.5" thickBot="1">
      <c r="A31" s="33" t="s">
        <v>52</v>
      </c>
      <c r="B31" s="34"/>
      <c r="C31" s="34"/>
      <c r="D31" s="34"/>
      <c r="E31" s="33">
        <f>SUM(D23:D30)</f>
        <v>7924</v>
      </c>
      <c r="F31" s="29"/>
      <c r="G31" s="28"/>
    </row>
    <row r="32" spans="1:7" ht="16.5" thickBot="1">
      <c r="A32" s="35" t="s">
        <v>53</v>
      </c>
      <c r="B32" s="36"/>
      <c r="C32" s="36"/>
      <c r="D32" s="36"/>
      <c r="E32" s="37">
        <f>SUM(E31,E22,E11)</f>
        <v>30971.5</v>
      </c>
      <c r="F32" s="38"/>
      <c r="G32" s="28"/>
    </row>
    <row r="33" spans="1:7">
      <c r="A33" s="39"/>
      <c r="B33" s="39"/>
      <c r="C33" s="39"/>
      <c r="D33" s="39"/>
      <c r="E33" s="39"/>
      <c r="F33" s="29"/>
      <c r="G33" s="28"/>
    </row>
    <row r="34" spans="1:7">
      <c r="B34" s="28"/>
      <c r="C34" s="28"/>
      <c r="D34" s="28"/>
      <c r="E34" s="28"/>
      <c r="F34" s="29"/>
      <c r="G34" s="28"/>
    </row>
    <row r="35" spans="1:7">
      <c r="B35" s="28"/>
      <c r="C35" s="28"/>
      <c r="D35" s="28"/>
      <c r="E35" s="28"/>
      <c r="F35" s="29"/>
      <c r="G35" s="28"/>
    </row>
    <row r="36" spans="1:7">
      <c r="B36" s="28"/>
      <c r="C36" s="28"/>
      <c r="D36" s="28"/>
      <c r="E36" s="28"/>
      <c r="F36" s="29"/>
      <c r="G36" s="28"/>
    </row>
    <row r="37" spans="1:7">
      <c r="B37" s="28"/>
      <c r="C37" s="28"/>
      <c r="D37" s="28"/>
      <c r="E37" s="28"/>
      <c r="F37" s="29"/>
      <c r="G37" s="28"/>
    </row>
    <row r="38" spans="1:7">
      <c r="B38" s="28"/>
      <c r="C38" s="28"/>
      <c r="D38" s="28"/>
      <c r="E38" s="28"/>
      <c r="F38" s="29"/>
      <c r="G38" s="28"/>
    </row>
    <row r="39" spans="1:7">
      <c r="B39" s="28"/>
      <c r="C39" s="28"/>
      <c r="D39" s="28"/>
      <c r="E39" s="28"/>
      <c r="F39" s="29"/>
      <c r="G39" s="28"/>
    </row>
    <row r="40" spans="1:7">
      <c r="B40" s="28"/>
      <c r="C40" s="28"/>
      <c r="D40" s="28"/>
      <c r="E40" s="28"/>
      <c r="F40" s="29"/>
      <c r="G40" s="28"/>
    </row>
    <row r="41" spans="1:7">
      <c r="B41" s="28"/>
      <c r="C41" s="28"/>
      <c r="D41" s="28"/>
      <c r="E41" s="28"/>
      <c r="F41" s="29"/>
      <c r="G41" s="28"/>
    </row>
    <row r="42" spans="1:7">
      <c r="B42" s="28"/>
      <c r="C42" s="28"/>
      <c r="D42" s="28"/>
      <c r="E42" s="28"/>
      <c r="F42" s="29"/>
      <c r="G42" s="28"/>
    </row>
    <row r="43" spans="1:7">
      <c r="B43" s="28"/>
      <c r="C43" s="28"/>
      <c r="D43" s="28"/>
      <c r="E43" s="28"/>
      <c r="F43" s="29"/>
      <c r="G43" s="28"/>
    </row>
    <row r="44" spans="1:7">
      <c r="B44" s="28"/>
      <c r="C44" s="28"/>
      <c r="D44" s="28"/>
      <c r="E44" s="28"/>
      <c r="F44" s="29"/>
      <c r="G44" s="28"/>
    </row>
    <row r="45" spans="1:7">
      <c r="B45" s="28"/>
      <c r="C45" s="28"/>
      <c r="D45" s="28"/>
      <c r="E45" s="28"/>
      <c r="F45" s="29"/>
      <c r="G45" s="28"/>
    </row>
    <row r="46" spans="1:7">
      <c r="B46" s="28"/>
      <c r="C46" s="28"/>
      <c r="D46" s="28"/>
      <c r="E46" s="28"/>
      <c r="F46" s="29"/>
      <c r="G46" s="28"/>
    </row>
    <row r="47" spans="1:7">
      <c r="B47" s="28"/>
      <c r="C47" s="28"/>
      <c r="D47" s="28"/>
      <c r="E47" s="28"/>
      <c r="F47" s="29"/>
      <c r="G47" s="28"/>
    </row>
    <row r="48" spans="1:7">
      <c r="B48" s="28"/>
      <c r="C48" s="28"/>
      <c r="D48" s="28"/>
      <c r="E48" s="28"/>
      <c r="F48" s="29"/>
      <c r="G48" s="28"/>
    </row>
    <row r="49" spans="2:7">
      <c r="B49" s="28"/>
      <c r="C49" s="28"/>
      <c r="D49" s="28"/>
      <c r="E49" s="28"/>
      <c r="F49" s="29"/>
      <c r="G49" s="28"/>
    </row>
    <row r="50" spans="2:7">
      <c r="B50" s="28"/>
      <c r="C50" s="28"/>
      <c r="D50" s="28"/>
      <c r="E50" s="28"/>
      <c r="F50" s="29"/>
      <c r="G50" s="28"/>
    </row>
    <row r="51" spans="2:7">
      <c r="B51" s="28"/>
      <c r="C51" s="28"/>
      <c r="D51" s="28"/>
      <c r="E51" s="28"/>
      <c r="F51" s="29"/>
      <c r="G51" s="28"/>
    </row>
    <row r="52" spans="2:7">
      <c r="B52" s="28"/>
      <c r="C52" s="28"/>
      <c r="D52" s="28"/>
      <c r="E52" s="28"/>
      <c r="F52" s="29"/>
      <c r="G52" s="28"/>
    </row>
    <row r="53" spans="2:7">
      <c r="B53" s="28"/>
      <c r="C53" s="28"/>
      <c r="D53" s="28"/>
      <c r="E53" s="28"/>
      <c r="F53" s="29"/>
      <c r="G53" s="28"/>
    </row>
    <row r="54" spans="2:7">
      <c r="B54" s="28"/>
      <c r="C54" s="28"/>
      <c r="D54" s="28"/>
      <c r="E54" s="28"/>
      <c r="F54" s="29"/>
      <c r="G54" s="28"/>
    </row>
    <row r="55" spans="2:7">
      <c r="B55" s="28"/>
      <c r="C55" s="28"/>
      <c r="D55" s="28"/>
      <c r="E55" s="28"/>
      <c r="F55" s="29"/>
      <c r="G55" s="28"/>
    </row>
    <row r="56" spans="2:7">
      <c r="B56" s="28"/>
      <c r="C56" s="28"/>
      <c r="D56" s="28"/>
      <c r="E56" s="28"/>
      <c r="F56" s="29"/>
      <c r="G56" s="28"/>
    </row>
    <row r="57" spans="2:7">
      <c r="B57" s="28"/>
      <c r="C57" s="28"/>
      <c r="D57" s="28"/>
      <c r="E57" s="28"/>
      <c r="F57" s="29"/>
      <c r="G57" s="28"/>
    </row>
    <row r="58" spans="2:7">
      <c r="B58" s="28"/>
      <c r="C58" s="28"/>
      <c r="D58" s="28"/>
      <c r="E58" s="28"/>
      <c r="F58" s="29"/>
      <c r="G58" s="28"/>
    </row>
    <row r="59" spans="2:7">
      <c r="B59" s="28"/>
      <c r="C59" s="28"/>
      <c r="D59" s="28"/>
      <c r="E59" s="28"/>
      <c r="F59" s="29"/>
      <c r="G59" s="28"/>
    </row>
    <row r="60" spans="2:7">
      <c r="B60" s="28"/>
      <c r="C60" s="28"/>
      <c r="D60" s="28"/>
      <c r="E60" s="28"/>
      <c r="F60" s="29"/>
      <c r="G60" s="28"/>
    </row>
    <row r="61" spans="2:7">
      <c r="B61" s="28"/>
      <c r="C61" s="28"/>
      <c r="D61" s="28"/>
      <c r="E61" s="28"/>
      <c r="F61" s="29"/>
      <c r="G61" s="28"/>
    </row>
    <row r="62" spans="2:7">
      <c r="B62" s="28"/>
      <c r="C62" s="28"/>
      <c r="D62" s="28"/>
      <c r="E62" s="28"/>
      <c r="F62" s="29"/>
      <c r="G62" s="28"/>
    </row>
    <row r="63" spans="2:7">
      <c r="B63" s="28"/>
      <c r="C63" s="28"/>
      <c r="D63" s="28"/>
      <c r="E63" s="28"/>
      <c r="F63" s="29"/>
      <c r="G63" s="28"/>
    </row>
    <row r="64" spans="2:7">
      <c r="B64" s="28"/>
      <c r="C64" s="28"/>
      <c r="D64" s="28"/>
      <c r="E64" s="28"/>
      <c r="F64" s="29"/>
      <c r="G64" s="28"/>
    </row>
    <row r="65" spans="2:7">
      <c r="B65" s="28"/>
      <c r="C65" s="28"/>
      <c r="D65" s="28"/>
      <c r="E65" s="28"/>
      <c r="F65" s="29"/>
      <c r="G65" s="28"/>
    </row>
    <row r="66" spans="2:7">
      <c r="B66" s="28"/>
      <c r="C66" s="28"/>
      <c r="D66" s="28"/>
      <c r="E66" s="28"/>
      <c r="F66" s="29"/>
      <c r="G66" s="28"/>
    </row>
    <row r="67" spans="2:7">
      <c r="B67" s="28"/>
      <c r="C67" s="28"/>
      <c r="D67" s="28"/>
      <c r="E67" s="28"/>
      <c r="F67" s="29"/>
      <c r="G67" s="28"/>
    </row>
    <row r="68" spans="2:7">
      <c r="B68" s="28"/>
      <c r="C68" s="28"/>
      <c r="D68" s="28"/>
      <c r="E68" s="28"/>
      <c r="F68" s="29"/>
      <c r="G68" s="28"/>
    </row>
    <row r="69" spans="2:7">
      <c r="B69" s="28"/>
      <c r="C69" s="28"/>
      <c r="D69" s="28"/>
      <c r="E69" s="28"/>
      <c r="F69" s="29"/>
      <c r="G69" s="28"/>
    </row>
    <row r="70" spans="2:7">
      <c r="B70" s="28"/>
      <c r="C70" s="28"/>
      <c r="D70" s="28"/>
      <c r="E70" s="28"/>
      <c r="F70" s="29"/>
      <c r="G70" s="28"/>
    </row>
    <row r="71" spans="2:7">
      <c r="B71" s="28"/>
      <c r="C71" s="28"/>
      <c r="D71" s="28"/>
      <c r="E71" s="28"/>
      <c r="F71" s="29"/>
      <c r="G71" s="28"/>
    </row>
    <row r="72" spans="2:7">
      <c r="B72" s="28"/>
      <c r="C72" s="28"/>
      <c r="D72" s="28"/>
      <c r="E72" s="28"/>
      <c r="F72" s="29"/>
      <c r="G72" s="28"/>
    </row>
    <row r="73" spans="2:7">
      <c r="B73" s="28"/>
      <c r="C73" s="28"/>
      <c r="D73" s="28"/>
      <c r="E73" s="28"/>
      <c r="F73" s="29"/>
      <c r="G73" s="28"/>
    </row>
    <row r="74" spans="2:7">
      <c r="B74" s="28"/>
      <c r="C74" s="28"/>
      <c r="D74" s="28"/>
      <c r="E74" s="28"/>
      <c r="F74" s="29"/>
      <c r="G74" s="28"/>
    </row>
    <row r="75" spans="2:7">
      <c r="B75" s="28"/>
      <c r="C75" s="28"/>
      <c r="D75" s="28"/>
      <c r="E75" s="28"/>
      <c r="F75" s="29"/>
      <c r="G75" s="28"/>
    </row>
    <row r="76" spans="2:7">
      <c r="B76" s="28"/>
      <c r="C76" s="28"/>
      <c r="D76" s="28"/>
      <c r="E76" s="28"/>
      <c r="F76" s="29"/>
      <c r="G76" s="28"/>
    </row>
    <row r="77" spans="2:7">
      <c r="B77" s="28"/>
      <c r="C77" s="28"/>
      <c r="D77" s="28"/>
      <c r="E77" s="28"/>
      <c r="F77" s="29"/>
      <c r="G77" s="28"/>
    </row>
    <row r="78" spans="2:7">
      <c r="B78" s="28"/>
      <c r="C78" s="28"/>
      <c r="D78" s="28"/>
      <c r="E78" s="28"/>
      <c r="F78" s="29"/>
      <c r="G78" s="28"/>
    </row>
    <row r="79" spans="2:7">
      <c r="B79" s="28"/>
      <c r="C79" s="28"/>
      <c r="D79" s="28"/>
      <c r="E79" s="28"/>
      <c r="F79" s="29"/>
      <c r="G79" s="28"/>
    </row>
    <row r="80" spans="2:7">
      <c r="B80" s="28"/>
      <c r="C80" s="28"/>
      <c r="D80" s="28"/>
      <c r="E80" s="28"/>
      <c r="F80" s="29"/>
      <c r="G80" s="28"/>
    </row>
    <row r="81" spans="2:7">
      <c r="B81" s="28"/>
      <c r="C81" s="28"/>
      <c r="D81" s="28"/>
      <c r="E81" s="28"/>
      <c r="F81" s="29"/>
      <c r="G81" s="28"/>
    </row>
    <row r="82" spans="2:7">
      <c r="B82" s="28"/>
      <c r="C82" s="28"/>
      <c r="D82" s="28"/>
      <c r="E82" s="28"/>
      <c r="F82" s="29"/>
      <c r="G82" s="28"/>
    </row>
    <row r="83" spans="2:7">
      <c r="B83" s="28"/>
      <c r="C83" s="28"/>
      <c r="D83" s="28"/>
      <c r="E83" s="28"/>
      <c r="F83" s="29"/>
      <c r="G83" s="28"/>
    </row>
    <row r="84" spans="2:7">
      <c r="B84" s="28"/>
      <c r="C84" s="28"/>
      <c r="D84" s="28"/>
      <c r="E84" s="28"/>
      <c r="F84" s="29"/>
      <c r="G84" s="28"/>
    </row>
    <row r="85" spans="2:7">
      <c r="B85" s="28"/>
      <c r="C85" s="28"/>
      <c r="D85" s="28"/>
      <c r="E85" s="28"/>
      <c r="F85" s="29"/>
      <c r="G85" s="28"/>
    </row>
    <row r="86" spans="2:7">
      <c r="B86" s="28"/>
      <c r="C86" s="28"/>
      <c r="D86" s="28"/>
      <c r="E86" s="28"/>
      <c r="F86" s="29"/>
      <c r="G86" s="28"/>
    </row>
    <row r="87" spans="2:7">
      <c r="B87" s="28"/>
      <c r="C87" s="28"/>
      <c r="D87" s="28"/>
      <c r="E87" s="28"/>
      <c r="F87" s="29"/>
      <c r="G87" s="28"/>
    </row>
    <row r="88" spans="2:7">
      <c r="B88" s="28"/>
      <c r="C88" s="28"/>
      <c r="D88" s="28"/>
      <c r="E88" s="28"/>
      <c r="F88" s="29"/>
      <c r="G88" s="28"/>
    </row>
    <row r="89" spans="2:7">
      <c r="B89" s="28"/>
      <c r="C89" s="28"/>
      <c r="D89" s="28"/>
      <c r="E89" s="28"/>
      <c r="F89" s="29"/>
      <c r="G89" s="28"/>
    </row>
    <row r="90" spans="2:7">
      <c r="B90" s="28"/>
      <c r="C90" s="28"/>
      <c r="D90" s="28"/>
      <c r="E90" s="28"/>
      <c r="F90" s="29"/>
      <c r="G90" s="28"/>
    </row>
    <row r="91" spans="2:7">
      <c r="B91" s="28"/>
      <c r="C91" s="28"/>
      <c r="D91" s="28"/>
      <c r="E91" s="28"/>
      <c r="F91" s="29"/>
      <c r="G91" s="28"/>
    </row>
    <row r="92" spans="2:7">
      <c r="B92" s="28"/>
      <c r="C92" s="28"/>
      <c r="D92" s="28"/>
      <c r="E92" s="28"/>
      <c r="F92" s="29"/>
      <c r="G92" s="28"/>
    </row>
    <row r="93" spans="2:7">
      <c r="B93" s="28"/>
      <c r="C93" s="28"/>
      <c r="D93" s="28"/>
      <c r="E93" s="28"/>
      <c r="F93" s="29"/>
      <c r="G93" s="28"/>
    </row>
    <row r="94" spans="2:7">
      <c r="B94" s="28"/>
      <c r="C94" s="28"/>
      <c r="D94" s="28"/>
      <c r="E94" s="28"/>
      <c r="F94" s="29"/>
      <c r="G94" s="28"/>
    </row>
    <row r="95" spans="2:7">
      <c r="B95" s="28"/>
      <c r="C95" s="28"/>
      <c r="D95" s="28"/>
      <c r="E95" s="28"/>
      <c r="F95" s="29"/>
      <c r="G95" s="28"/>
    </row>
    <row r="96" spans="2:7">
      <c r="B96" s="28"/>
      <c r="C96" s="28"/>
      <c r="D96" s="28"/>
      <c r="E96" s="28"/>
      <c r="F96" s="29"/>
      <c r="G96" s="28"/>
    </row>
    <row r="97" spans="2:7">
      <c r="B97" s="28"/>
      <c r="C97" s="28"/>
      <c r="D97" s="28"/>
      <c r="E97" s="28"/>
      <c r="F97" s="29"/>
      <c r="G97" s="28"/>
    </row>
    <row r="98" spans="2:7">
      <c r="B98" s="28"/>
      <c r="C98" s="28"/>
      <c r="D98" s="28"/>
      <c r="E98" s="28"/>
      <c r="F98" s="29"/>
      <c r="G98" s="28"/>
    </row>
    <row r="99" spans="2:7">
      <c r="B99" s="28"/>
      <c r="C99" s="28"/>
      <c r="D99" s="28"/>
      <c r="E99" s="28"/>
      <c r="F99" s="29"/>
      <c r="G99" s="28"/>
    </row>
    <row r="100" spans="2:7">
      <c r="B100" s="28"/>
      <c r="C100" s="28"/>
      <c r="D100" s="28"/>
      <c r="E100" s="28"/>
      <c r="F100" s="29"/>
      <c r="G100" s="28"/>
    </row>
    <row r="101" spans="2:7">
      <c r="B101" s="28"/>
      <c r="C101" s="28"/>
      <c r="D101" s="28"/>
      <c r="E101" s="28"/>
      <c r="F101" s="29"/>
      <c r="G101" s="28"/>
    </row>
    <row r="102" spans="2:7">
      <c r="B102" s="28"/>
      <c r="C102" s="28"/>
      <c r="D102" s="28"/>
      <c r="E102" s="28"/>
      <c r="F102" s="29"/>
      <c r="G102" s="28"/>
    </row>
    <row r="103" spans="2:7">
      <c r="B103" s="28"/>
      <c r="C103" s="28"/>
      <c r="D103" s="28"/>
      <c r="E103" s="28"/>
      <c r="F103" s="29"/>
      <c r="G103" s="28"/>
    </row>
    <row r="104" spans="2:7">
      <c r="B104" s="28"/>
      <c r="C104" s="28"/>
      <c r="D104" s="28"/>
      <c r="E104" s="28"/>
      <c r="F104" s="29"/>
      <c r="G104" s="28"/>
    </row>
    <row r="105" spans="2:7">
      <c r="B105" s="28"/>
      <c r="C105" s="28"/>
      <c r="D105" s="28"/>
      <c r="E105" s="28"/>
      <c r="F105" s="29"/>
      <c r="G105" s="28"/>
    </row>
    <row r="106" spans="2:7">
      <c r="B106" s="28"/>
      <c r="C106" s="28"/>
      <c r="D106" s="28"/>
      <c r="E106" s="28"/>
      <c r="F106" s="29"/>
      <c r="G106" s="28"/>
    </row>
    <row r="107" spans="2:7">
      <c r="B107" s="28"/>
      <c r="C107" s="28"/>
      <c r="D107" s="28"/>
      <c r="E107" s="28"/>
      <c r="F107" s="29"/>
      <c r="G107" s="28"/>
    </row>
    <row r="108" spans="2:7">
      <c r="B108" s="28"/>
      <c r="C108" s="28"/>
      <c r="D108" s="28"/>
      <c r="E108" s="28"/>
      <c r="F108" s="29"/>
      <c r="G108" s="28"/>
    </row>
    <row r="109" spans="2:7">
      <c r="B109" s="28"/>
      <c r="C109" s="28"/>
      <c r="D109" s="28"/>
      <c r="E109" s="28"/>
      <c r="F109" s="29"/>
      <c r="G109" s="28"/>
    </row>
    <row r="110" spans="2:7">
      <c r="B110" s="28"/>
      <c r="C110" s="28"/>
      <c r="D110" s="28"/>
      <c r="E110" s="28"/>
      <c r="F110" s="29"/>
      <c r="G110" s="28"/>
    </row>
    <row r="111" spans="2:7">
      <c r="B111" s="28"/>
      <c r="C111" s="28"/>
      <c r="D111" s="28"/>
      <c r="E111" s="28"/>
      <c r="F111" s="29"/>
      <c r="G111" s="28"/>
    </row>
    <row r="112" spans="2:7">
      <c r="B112" s="28"/>
      <c r="C112" s="28"/>
      <c r="D112" s="28"/>
      <c r="E112" s="28"/>
      <c r="F112" s="29"/>
      <c r="G112" s="28"/>
    </row>
    <row r="113" spans="2:7">
      <c r="B113" s="28"/>
      <c r="C113" s="28"/>
      <c r="D113" s="28"/>
      <c r="E113" s="28"/>
      <c r="F113" s="29"/>
      <c r="G113" s="28"/>
    </row>
    <row r="114" spans="2:7">
      <c r="B114" s="28"/>
      <c r="C114" s="28"/>
      <c r="D114" s="28"/>
      <c r="E114" s="28"/>
      <c r="F114" s="29"/>
      <c r="G114" s="28"/>
    </row>
    <row r="115" spans="2:7">
      <c r="B115" s="28"/>
      <c r="C115" s="28"/>
      <c r="D115" s="28"/>
      <c r="E115" s="28"/>
      <c r="F115" s="29"/>
      <c r="G115" s="28"/>
    </row>
    <row r="116" spans="2:7">
      <c r="B116" s="28"/>
      <c r="C116" s="28"/>
      <c r="D116" s="28"/>
      <c r="E116" s="28"/>
      <c r="F116" s="29"/>
      <c r="G116" s="28"/>
    </row>
    <row r="117" spans="2:7">
      <c r="B117" s="28"/>
      <c r="C117" s="28"/>
      <c r="D117" s="28"/>
      <c r="E117" s="28"/>
      <c r="F117" s="29"/>
      <c r="G117" s="28"/>
    </row>
    <row r="118" spans="2:7">
      <c r="B118" s="28"/>
      <c r="C118" s="28"/>
      <c r="D118" s="28"/>
      <c r="E118" s="28"/>
      <c r="F118" s="29"/>
      <c r="G118" s="28"/>
    </row>
    <row r="119" spans="2:7">
      <c r="B119" s="28"/>
      <c r="C119" s="28"/>
      <c r="D119" s="28"/>
      <c r="E119" s="28"/>
      <c r="F119" s="29"/>
      <c r="G119" s="28"/>
    </row>
    <row r="120" spans="2:7">
      <c r="B120" s="28"/>
      <c r="C120" s="28"/>
      <c r="D120" s="28"/>
      <c r="E120" s="28"/>
      <c r="F120" s="29"/>
      <c r="G120" s="28"/>
    </row>
    <row r="121" spans="2:7">
      <c r="B121" s="28"/>
      <c r="C121" s="28"/>
      <c r="D121" s="28"/>
      <c r="E121" s="28"/>
      <c r="F121" s="29"/>
      <c r="G121" s="28"/>
    </row>
    <row r="122" spans="2:7">
      <c r="B122" s="28"/>
      <c r="C122" s="28"/>
      <c r="D122" s="28"/>
      <c r="E122" s="28"/>
      <c r="F122" s="29"/>
      <c r="G122" s="28"/>
    </row>
    <row r="123" spans="2:7">
      <c r="B123" s="28"/>
      <c r="C123" s="28"/>
      <c r="D123" s="28"/>
      <c r="E123" s="28"/>
      <c r="F123" s="29"/>
      <c r="G123" s="28"/>
    </row>
    <row r="124" spans="2:7">
      <c r="B124" s="28"/>
      <c r="C124" s="28"/>
      <c r="D124" s="28"/>
      <c r="E124" s="28"/>
      <c r="F124" s="29"/>
      <c r="G124" s="28"/>
    </row>
    <row r="125" spans="2:7">
      <c r="B125" s="28"/>
      <c r="C125" s="28"/>
      <c r="D125" s="28"/>
      <c r="E125" s="28"/>
      <c r="F125" s="29"/>
      <c r="G125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A6" sqref="A6"/>
    </sheetView>
  </sheetViews>
  <sheetFormatPr defaultRowHeight="24" customHeight="1"/>
  <cols>
    <col min="1" max="1" width="62.85546875" style="55" customWidth="1"/>
    <col min="2" max="2" width="13.28515625" style="45" customWidth="1"/>
    <col min="3" max="3" width="13.140625" style="56" customWidth="1"/>
    <col min="4" max="16384" width="9.140625" style="43"/>
  </cols>
  <sheetData>
    <row r="1" spans="1:4" ht="39.75" customHeight="1">
      <c r="A1" s="41" t="s">
        <v>54</v>
      </c>
      <c r="B1" s="41" t="s">
        <v>55</v>
      </c>
      <c r="C1" s="42" t="s">
        <v>1</v>
      </c>
    </row>
    <row r="2" spans="1:4" ht="24" customHeight="1">
      <c r="A2" s="44" t="s">
        <v>56</v>
      </c>
      <c r="B2" s="45">
        <v>10000</v>
      </c>
      <c r="C2" s="6">
        <f>B2/44</f>
        <v>227.27272727272728</v>
      </c>
    </row>
    <row r="3" spans="1:4" ht="24" customHeight="1">
      <c r="A3" s="44" t="s">
        <v>57</v>
      </c>
      <c r="B3" s="45">
        <v>9000</v>
      </c>
      <c r="C3" s="6">
        <f t="shared" ref="C3:C15" si="0">B3/44</f>
        <v>204.54545454545453</v>
      </c>
    </row>
    <row r="4" spans="1:4" ht="24" customHeight="1">
      <c r="A4" s="44" t="s">
        <v>58</v>
      </c>
      <c r="B4" s="45">
        <v>4500</v>
      </c>
      <c r="C4" s="6">
        <f t="shared" si="0"/>
        <v>102.27272727272727</v>
      </c>
    </row>
    <row r="5" spans="1:4" ht="24" customHeight="1">
      <c r="A5" s="44" t="s">
        <v>59</v>
      </c>
      <c r="B5" s="45">
        <v>5800</v>
      </c>
      <c r="C5" s="6">
        <f t="shared" si="0"/>
        <v>131.81818181818181</v>
      </c>
    </row>
    <row r="6" spans="1:4" ht="24" customHeight="1">
      <c r="A6" s="44" t="s">
        <v>60</v>
      </c>
      <c r="B6" s="45">
        <v>2600</v>
      </c>
      <c r="C6" s="6">
        <f t="shared" si="0"/>
        <v>59.090909090909093</v>
      </c>
    </row>
    <row r="7" spans="1:4" ht="24" customHeight="1">
      <c r="A7" s="44" t="s">
        <v>61</v>
      </c>
      <c r="B7" s="45">
        <v>3700</v>
      </c>
      <c r="C7" s="6">
        <f t="shared" si="0"/>
        <v>84.090909090909093</v>
      </c>
    </row>
    <row r="8" spans="1:4" ht="24" customHeight="1">
      <c r="A8" s="44" t="s">
        <v>62</v>
      </c>
      <c r="B8" s="45">
        <v>3200</v>
      </c>
      <c r="C8" s="6">
        <f t="shared" si="0"/>
        <v>72.727272727272734</v>
      </c>
    </row>
    <row r="9" spans="1:4" ht="24" customHeight="1">
      <c r="A9" s="44" t="s">
        <v>63</v>
      </c>
      <c r="B9" s="45">
        <v>3200</v>
      </c>
      <c r="C9" s="6">
        <f t="shared" si="0"/>
        <v>72.727272727272734</v>
      </c>
    </row>
    <row r="10" spans="1:4" ht="24" customHeight="1">
      <c r="A10" s="44" t="s">
        <v>64</v>
      </c>
      <c r="B10" s="45">
        <v>3500</v>
      </c>
      <c r="C10" s="6">
        <f t="shared" si="0"/>
        <v>79.545454545454547</v>
      </c>
    </row>
    <row r="11" spans="1:4" ht="24" customHeight="1">
      <c r="A11" s="44" t="s">
        <v>65</v>
      </c>
      <c r="B11" s="46">
        <v>2500</v>
      </c>
      <c r="C11" s="6">
        <f t="shared" si="0"/>
        <v>56.81818181818182</v>
      </c>
    </row>
    <row r="12" spans="1:4" ht="24" customHeight="1">
      <c r="A12" s="44" t="s">
        <v>66</v>
      </c>
      <c r="B12" s="45">
        <v>3500</v>
      </c>
      <c r="C12" s="6">
        <f t="shared" si="0"/>
        <v>79.545454545454547</v>
      </c>
    </row>
    <row r="13" spans="1:4" ht="24" customHeight="1">
      <c r="A13" s="44" t="s">
        <v>67</v>
      </c>
      <c r="B13" s="45">
        <v>3500</v>
      </c>
      <c r="C13" s="6">
        <f t="shared" si="0"/>
        <v>79.545454545454547</v>
      </c>
    </row>
    <row r="14" spans="1:4" ht="24" customHeight="1" thickBot="1">
      <c r="A14" s="47" t="s">
        <v>68</v>
      </c>
      <c r="B14" s="48">
        <v>3000</v>
      </c>
      <c r="C14" s="10">
        <f t="shared" si="0"/>
        <v>68.181818181818187</v>
      </c>
    </row>
    <row r="15" spans="1:4" ht="24" customHeight="1" thickBot="1">
      <c r="A15" s="49" t="s">
        <v>69</v>
      </c>
      <c r="B15" s="50">
        <v>58000</v>
      </c>
      <c r="C15" s="13">
        <f t="shared" si="0"/>
        <v>1318.1818181818182</v>
      </c>
      <c r="D15" s="51"/>
    </row>
    <row r="16" spans="1:4" ht="24" customHeight="1">
      <c r="A16" s="52"/>
      <c r="B16" s="53"/>
      <c r="C16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for 10 dws</vt:lpstr>
      <vt:lpstr>Summary of 10 dws</vt:lpstr>
      <vt:lpstr>construction cost detail</vt:lpstr>
      <vt:lpstr>staff payroll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Meera Smith</dc:creator>
  <cp:lastModifiedBy>Meera Smith</cp:lastModifiedBy>
  <dcterms:created xsi:type="dcterms:W3CDTF">2011-07-11T22:49:12Z</dcterms:created>
  <dcterms:modified xsi:type="dcterms:W3CDTF">2011-07-11T22:58:57Z</dcterms:modified>
</cp:coreProperties>
</file>