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8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9" i="1"/>
  <c r="E58"/>
  <c r="G53"/>
  <c r="G35"/>
  <c r="D60" l="1"/>
  <c r="D62"/>
  <c r="F54"/>
  <c r="G54"/>
  <c r="G48"/>
  <c r="F25"/>
  <c r="G25"/>
  <c r="G22"/>
  <c r="G30"/>
  <c r="F47"/>
  <c r="F48" s="1"/>
  <c r="G33"/>
  <c r="G37"/>
  <c r="F28"/>
  <c r="F39" s="1"/>
  <c r="G27"/>
  <c r="G39" s="1"/>
  <c r="F20"/>
  <c r="F18"/>
  <c r="F17"/>
  <c r="F22" s="1"/>
  <c r="F62" s="1"/>
  <c r="G62" l="1"/>
  <c r="E51"/>
  <c r="E52"/>
  <c r="E50"/>
  <c r="E46"/>
  <c r="E48"/>
  <c r="E39"/>
  <c r="E25"/>
  <c r="E54"/>
  <c r="E19"/>
  <c r="E22" s="1"/>
  <c r="E62" l="1"/>
  <c r="H62"/>
</calcChain>
</file>

<file path=xl/sharedStrings.xml><?xml version="1.0" encoding="utf-8"?>
<sst xmlns="http://schemas.openxmlformats.org/spreadsheetml/2006/main" count="96" uniqueCount="94">
  <si>
    <t>Project Goals</t>
  </si>
  <si>
    <t>Communities</t>
  </si>
  <si>
    <t>People Served</t>
  </si>
  <si>
    <t>Latrines</t>
  </si>
  <si>
    <t>Community agents</t>
  </si>
  <si>
    <t xml:space="preserve">Materials and Supplies </t>
  </si>
  <si>
    <t>1.1</t>
  </si>
  <si>
    <t>Monitoring Water Quality</t>
  </si>
  <si>
    <t>1.2</t>
  </si>
  <si>
    <t>Household  filters</t>
  </si>
  <si>
    <t>1.3</t>
  </si>
  <si>
    <t>1.4</t>
  </si>
  <si>
    <t>1.5</t>
  </si>
  <si>
    <t>Parasite treatment</t>
  </si>
  <si>
    <t>Total Materials &amp; Supplies</t>
  </si>
  <si>
    <r>
      <t xml:space="preserve">Equipment and Furnishings </t>
    </r>
    <r>
      <rPr>
        <sz val="10"/>
        <rFont val="Arial Narrow"/>
        <family val="2"/>
      </rPr>
      <t>( inventory )</t>
    </r>
    <r>
      <rPr>
        <b/>
        <sz val="10"/>
        <rFont val="Arial Narrow"/>
        <family val="2"/>
      </rPr>
      <t xml:space="preserve"> </t>
    </r>
  </si>
  <si>
    <t>2.1</t>
  </si>
  <si>
    <t>Equipment -- dolly, level, installation tools</t>
  </si>
  <si>
    <t>Total Equipment &amp; Furnishings</t>
  </si>
  <si>
    <t>Operations and Other Costs</t>
  </si>
  <si>
    <t>3.1</t>
  </si>
  <si>
    <t>Promotion (road signs)</t>
  </si>
  <si>
    <t>3.2</t>
  </si>
  <si>
    <t>Transportation of filters</t>
  </si>
  <si>
    <t>3.3</t>
  </si>
  <si>
    <t>Transportation of materials for latrines</t>
  </si>
  <si>
    <t>3.4</t>
  </si>
  <si>
    <t>Office rental, internet, electricity</t>
  </si>
  <si>
    <t>3.5</t>
  </si>
  <si>
    <t>Cell phone/modem</t>
  </si>
  <si>
    <t>Modem sevice</t>
  </si>
  <si>
    <t>3.6</t>
  </si>
  <si>
    <t>Cell phone service</t>
  </si>
  <si>
    <t>3.7</t>
  </si>
  <si>
    <t>Office supplies</t>
  </si>
  <si>
    <t>3.8</t>
  </si>
  <si>
    <t>Truck Rental</t>
  </si>
  <si>
    <t>3.9</t>
  </si>
  <si>
    <t>Truck Insurance</t>
  </si>
  <si>
    <t>3.11</t>
  </si>
  <si>
    <t>Truck fuel and maintenance</t>
  </si>
  <si>
    <t>3.12</t>
  </si>
  <si>
    <t>Motorcycle rental</t>
  </si>
  <si>
    <t>Total Operations &amp; Other Costs</t>
  </si>
  <si>
    <t>Education and training</t>
  </si>
  <si>
    <t>4.1</t>
  </si>
  <si>
    <t>Training for supervisor and health promoter</t>
  </si>
  <si>
    <t>4.2</t>
  </si>
  <si>
    <t>Training material for filter and users</t>
  </si>
  <si>
    <t>4.3</t>
  </si>
  <si>
    <t>Training material for community agent training sessions</t>
  </si>
  <si>
    <t>4.4</t>
  </si>
  <si>
    <t>Training material for workshops with leaders</t>
  </si>
  <si>
    <t>4.5</t>
  </si>
  <si>
    <t>Training material for health &amp; hygiene workshops</t>
  </si>
  <si>
    <t>4.6</t>
  </si>
  <si>
    <t>Training material for latrine users</t>
  </si>
  <si>
    <t>Education stickers</t>
  </si>
  <si>
    <t>Total Education and Training</t>
  </si>
  <si>
    <t xml:space="preserve">Personnel Costs </t>
  </si>
  <si>
    <t>5.1</t>
  </si>
  <si>
    <t>5.2</t>
  </si>
  <si>
    <t>5.4</t>
  </si>
  <si>
    <t>PWW Field cordinator</t>
  </si>
  <si>
    <t>Total Personnel Costs</t>
  </si>
  <si>
    <t>Sub total</t>
  </si>
  <si>
    <t>Project total</t>
  </si>
  <si>
    <t>Health &amp; hygiene workshops (5 in each community)</t>
  </si>
  <si>
    <t>Unit Price</t>
  </si>
  <si>
    <t xml:space="preserve">Health Promoter </t>
  </si>
  <si>
    <t>PWX Contribution</t>
  </si>
  <si>
    <t>4.7</t>
  </si>
  <si>
    <t>Project Duration</t>
  </si>
  <si>
    <t>Month</t>
  </si>
  <si>
    <t>1.6</t>
  </si>
  <si>
    <t>Feces Analysis</t>
  </si>
  <si>
    <t>PWW Contribution</t>
  </si>
  <si>
    <t>UNICEF Contribution</t>
  </si>
  <si>
    <t>Los Angeles</t>
  </si>
  <si>
    <t>Buena Esperanza</t>
  </si>
  <si>
    <t>Germania</t>
  </si>
  <si>
    <t>No. Houses</t>
  </si>
  <si>
    <t>Community Contribution</t>
  </si>
  <si>
    <t>Other contribution ( local material and labor)</t>
  </si>
  <si>
    <t>Household payment ( Latrine)</t>
  </si>
  <si>
    <t>Household payment (Filter is going to be used for monitoring)</t>
  </si>
  <si>
    <t>Travel for field coodinator (1 trip per month x $100 per trip)</t>
  </si>
  <si>
    <r>
      <t>Filters</t>
    </r>
    <r>
      <rPr>
        <sz val="10"/>
        <color rgb="FFFF0000"/>
        <rFont val="Arial Narrow"/>
        <family val="2"/>
      </rPr>
      <t xml:space="preserve"> </t>
    </r>
  </si>
  <si>
    <t>5.3</t>
  </si>
  <si>
    <t>Plastic Bottles</t>
  </si>
  <si>
    <t>Project of  House Hold Water Treatment, hygiene education, and sanitation for communities, schools and homes.</t>
  </si>
  <si>
    <t>Municipality of Trojes, El Paraiso Honduras</t>
  </si>
  <si>
    <t>Budget 2011</t>
  </si>
  <si>
    <t>Population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</si>
</sst>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5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49" fontId="2" fillId="0" borderId="1" xfId="0" applyNumberFormat="1" applyFont="1" applyFill="1" applyBorder="1" applyProtection="1">
      <protection locked="0"/>
    </xf>
    <xf numFmtId="164" fontId="0" fillId="0" borderId="1" xfId="0" applyNumberFormat="1" applyBorder="1"/>
    <xf numFmtId="0" fontId="2" fillId="0" borderId="1" xfId="0" applyFont="1" applyFill="1" applyBorder="1" applyProtection="1">
      <protection locked="0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Protection="1"/>
    <xf numFmtId="0" fontId="2" fillId="0" borderId="1" xfId="0" applyFont="1" applyBorder="1" applyProtection="1"/>
    <xf numFmtId="49" fontId="2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Protection="1">
      <protection locked="0"/>
    </xf>
    <xf numFmtId="0" fontId="1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/>
    <xf numFmtId="164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E64" sqref="E64"/>
    </sheetView>
  </sheetViews>
  <sheetFormatPr defaultColWidth="9.140625" defaultRowHeight="15"/>
  <cols>
    <col min="1" max="1" width="4.28515625" customWidth="1"/>
    <col min="2" max="2" width="42.140625" bestFit="1" customWidth="1"/>
    <col min="3" max="3" width="10.85546875" customWidth="1"/>
    <col min="4" max="4" width="12.85546875" customWidth="1"/>
    <col min="5" max="5" width="17" bestFit="1" customWidth="1"/>
    <col min="6" max="6" width="19.42578125" bestFit="1" customWidth="1"/>
    <col min="7" max="7" width="17.85546875" customWidth="1"/>
    <col min="8" max="8" width="16" customWidth="1"/>
    <col min="9" max="9" width="16.28515625" bestFit="1" customWidth="1"/>
    <col min="10" max="10" width="11" bestFit="1" customWidth="1"/>
  </cols>
  <sheetData>
    <row r="1" spans="1:7">
      <c r="B1" s="24" t="s">
        <v>90</v>
      </c>
      <c r="C1" s="24"/>
      <c r="D1" s="24"/>
      <c r="E1" s="24"/>
      <c r="F1" s="24"/>
      <c r="G1" s="24"/>
    </row>
    <row r="2" spans="1:7">
      <c r="B2" s="24" t="s">
        <v>91</v>
      </c>
      <c r="C2" s="24"/>
      <c r="D2" s="24"/>
      <c r="E2" s="24"/>
      <c r="F2" s="24"/>
      <c r="G2" s="24"/>
    </row>
    <row r="3" spans="1:7">
      <c r="B3" s="25" t="s">
        <v>92</v>
      </c>
      <c r="C3" s="25"/>
      <c r="D3" s="25"/>
      <c r="E3" s="25"/>
      <c r="F3" s="25"/>
      <c r="G3" s="25"/>
    </row>
    <row r="4" spans="1:7">
      <c r="A4" s="22"/>
      <c r="B4" s="22" t="s">
        <v>72</v>
      </c>
      <c r="C4" s="18">
        <v>5</v>
      </c>
      <c r="D4" s="26" t="s">
        <v>73</v>
      </c>
      <c r="E4" s="27"/>
      <c r="F4" s="27"/>
      <c r="G4" s="28"/>
    </row>
    <row r="5" spans="1:7" ht="30">
      <c r="A5" s="23"/>
      <c r="B5" s="23"/>
      <c r="C5" s="19"/>
      <c r="D5" s="20" t="s">
        <v>82</v>
      </c>
      <c r="E5" s="19" t="s">
        <v>70</v>
      </c>
      <c r="F5" s="19" t="s">
        <v>77</v>
      </c>
      <c r="G5" s="19" t="s">
        <v>76</v>
      </c>
    </row>
    <row r="6" spans="1:7">
      <c r="C6" t="s">
        <v>68</v>
      </c>
    </row>
    <row r="7" spans="1:7">
      <c r="A7" s="1" t="s">
        <v>0</v>
      </c>
      <c r="B7" s="2"/>
      <c r="C7" s="3"/>
      <c r="D7" s="3"/>
      <c r="E7" s="3"/>
      <c r="F7" s="3"/>
      <c r="G7" s="3"/>
    </row>
    <row r="8" spans="1:7">
      <c r="A8" s="1"/>
      <c r="B8" s="2" t="s">
        <v>1</v>
      </c>
      <c r="C8" s="3">
        <v>3</v>
      </c>
      <c r="D8" s="3"/>
      <c r="E8" s="3"/>
      <c r="F8" s="3"/>
      <c r="G8" s="3"/>
    </row>
    <row r="9" spans="1:7">
      <c r="A9" s="1"/>
      <c r="B9" s="4" t="s">
        <v>2</v>
      </c>
      <c r="C9" s="3">
        <v>441</v>
      </c>
      <c r="D9" s="3"/>
      <c r="E9" s="3"/>
      <c r="F9" s="3"/>
      <c r="G9" s="3"/>
    </row>
    <row r="10" spans="1:7">
      <c r="A10" s="4"/>
      <c r="B10" s="4" t="s">
        <v>87</v>
      </c>
      <c r="C10" s="3">
        <v>117</v>
      </c>
      <c r="D10" s="3"/>
      <c r="E10" s="3"/>
      <c r="F10" s="3"/>
      <c r="G10" s="3"/>
    </row>
    <row r="11" spans="1:7">
      <c r="A11" s="4"/>
      <c r="B11" s="4" t="s">
        <v>3</v>
      </c>
      <c r="C11" s="3">
        <v>110</v>
      </c>
      <c r="D11" s="3"/>
      <c r="E11" s="3"/>
      <c r="F11" s="3"/>
      <c r="G11" s="3"/>
    </row>
    <row r="12" spans="1:7">
      <c r="A12" s="4"/>
      <c r="B12" s="4" t="s">
        <v>67</v>
      </c>
      <c r="C12" s="3">
        <v>10</v>
      </c>
      <c r="D12" s="3"/>
      <c r="E12" s="3"/>
      <c r="F12" s="3"/>
      <c r="G12" s="3"/>
    </row>
    <row r="13" spans="1:7">
      <c r="A13" s="4"/>
      <c r="B13" s="4" t="s">
        <v>4</v>
      </c>
      <c r="C13" s="3">
        <v>8</v>
      </c>
      <c r="D13" s="3"/>
      <c r="E13" s="3"/>
      <c r="F13" s="3"/>
      <c r="G13" s="3"/>
    </row>
    <row r="14" spans="1:7">
      <c r="A14" s="4"/>
      <c r="B14" s="4"/>
      <c r="C14" s="3"/>
      <c r="D14" s="3"/>
      <c r="E14" s="3"/>
      <c r="F14" s="3"/>
      <c r="G14" s="3"/>
    </row>
    <row r="15" spans="1:7">
      <c r="A15" s="1" t="s">
        <v>5</v>
      </c>
      <c r="B15" s="2"/>
      <c r="C15" s="3"/>
      <c r="D15" s="3"/>
      <c r="E15" s="3"/>
      <c r="F15" s="3"/>
      <c r="G15" s="3"/>
    </row>
    <row r="16" spans="1:7">
      <c r="A16" s="5" t="s">
        <v>6</v>
      </c>
      <c r="B16" s="4" t="s">
        <v>7</v>
      </c>
      <c r="C16" s="3"/>
      <c r="D16" s="3"/>
      <c r="E16" s="6"/>
      <c r="F16" s="3"/>
      <c r="G16" s="3">
        <v>189</v>
      </c>
    </row>
    <row r="17" spans="1:7">
      <c r="A17" s="5" t="s">
        <v>8</v>
      </c>
      <c r="B17" s="7" t="s">
        <v>9</v>
      </c>
      <c r="C17" s="3">
        <v>35.840000000000003</v>
      </c>
      <c r="D17" s="3"/>
      <c r="E17" s="6"/>
      <c r="F17" s="3">
        <f>C17*C10</f>
        <v>4193.2800000000007</v>
      </c>
      <c r="G17" s="3"/>
    </row>
    <row r="18" spans="1:7">
      <c r="A18" s="5" t="s">
        <v>10</v>
      </c>
      <c r="B18" s="7" t="s">
        <v>89</v>
      </c>
      <c r="C18" s="3">
        <v>3.68</v>
      </c>
      <c r="D18" s="3"/>
      <c r="E18" s="6"/>
      <c r="F18" s="3">
        <f>C18*C10</f>
        <v>430.56</v>
      </c>
      <c r="G18" s="3"/>
    </row>
    <row r="19" spans="1:7">
      <c r="A19" s="5" t="s">
        <v>11</v>
      </c>
      <c r="B19" s="7" t="s">
        <v>3</v>
      </c>
      <c r="C19" s="3">
        <v>177</v>
      </c>
      <c r="D19" s="3"/>
      <c r="E19" s="6">
        <f>C19*C11</f>
        <v>19470</v>
      </c>
      <c r="F19" s="3"/>
      <c r="G19" s="3"/>
    </row>
    <row r="20" spans="1:7">
      <c r="A20" s="5" t="s">
        <v>12</v>
      </c>
      <c r="B20" s="7" t="s">
        <v>13</v>
      </c>
      <c r="C20" s="3">
        <v>0.5</v>
      </c>
      <c r="D20" s="3"/>
      <c r="E20" s="6"/>
      <c r="F20" s="3">
        <f>C20*C9</f>
        <v>220.5</v>
      </c>
      <c r="G20" s="3"/>
    </row>
    <row r="21" spans="1:7">
      <c r="A21" s="5" t="s">
        <v>74</v>
      </c>
      <c r="B21" s="7" t="s">
        <v>75</v>
      </c>
      <c r="C21" s="3"/>
      <c r="D21" s="3"/>
      <c r="E21" s="6"/>
      <c r="F21" s="3"/>
      <c r="G21" s="3">
        <v>110</v>
      </c>
    </row>
    <row r="22" spans="1:7">
      <c r="A22" s="8"/>
      <c r="B22" s="9" t="s">
        <v>14</v>
      </c>
      <c r="C22" s="3"/>
      <c r="D22" s="3"/>
      <c r="E22" s="15">
        <f>SUM(E16:E21)</f>
        <v>19470</v>
      </c>
      <c r="F22" s="15">
        <f t="shared" ref="F22:G22" si="0">SUM(F16:F21)</f>
        <v>4844.3400000000011</v>
      </c>
      <c r="G22" s="15">
        <f t="shared" si="0"/>
        <v>299</v>
      </c>
    </row>
    <row r="23" spans="1:7">
      <c r="A23" s="1" t="s">
        <v>15</v>
      </c>
      <c r="B23" s="2"/>
      <c r="C23" s="3"/>
      <c r="D23" s="3"/>
      <c r="E23" s="3"/>
      <c r="F23" s="3"/>
      <c r="G23" s="3"/>
    </row>
    <row r="24" spans="1:7">
      <c r="A24" s="5" t="s">
        <v>16</v>
      </c>
      <c r="B24" s="4" t="s">
        <v>17</v>
      </c>
      <c r="C24" s="3"/>
      <c r="D24" s="3"/>
      <c r="E24" s="3"/>
      <c r="F24" s="3"/>
      <c r="G24" s="3">
        <v>100</v>
      </c>
    </row>
    <row r="25" spans="1:7">
      <c r="A25" s="8"/>
      <c r="B25" s="9" t="s">
        <v>18</v>
      </c>
      <c r="C25" s="3"/>
      <c r="D25" s="3"/>
      <c r="E25" s="16">
        <f>SUM(E24)</f>
        <v>0</v>
      </c>
      <c r="F25" s="16">
        <f t="shared" ref="F25:G25" si="1">SUM(F24)</f>
        <v>0</v>
      </c>
      <c r="G25" s="16">
        <f t="shared" si="1"/>
        <v>100</v>
      </c>
    </row>
    <row r="26" spans="1:7">
      <c r="A26" s="1" t="s">
        <v>19</v>
      </c>
      <c r="B26" s="2"/>
      <c r="C26" s="3"/>
      <c r="D26" s="3"/>
      <c r="E26" s="3"/>
      <c r="F26" s="3"/>
      <c r="G26" s="3"/>
    </row>
    <row r="27" spans="1:7">
      <c r="A27" s="5" t="s">
        <v>20</v>
      </c>
      <c r="B27" s="4" t="s">
        <v>21</v>
      </c>
      <c r="C27" s="3">
        <v>227</v>
      </c>
      <c r="D27" s="3"/>
      <c r="E27" s="3"/>
      <c r="F27" s="3"/>
      <c r="G27" s="3">
        <f>C27*C8</f>
        <v>681</v>
      </c>
    </row>
    <row r="28" spans="1:7">
      <c r="A28" s="5" t="s">
        <v>22</v>
      </c>
      <c r="B28" s="4" t="s">
        <v>23</v>
      </c>
      <c r="C28" s="3">
        <v>4.5</v>
      </c>
      <c r="D28" s="3"/>
      <c r="E28" s="3"/>
      <c r="F28" s="3">
        <f>C28*C10</f>
        <v>526.5</v>
      </c>
      <c r="G28" s="3"/>
    </row>
    <row r="29" spans="1:7">
      <c r="A29" s="5" t="s">
        <v>24</v>
      </c>
      <c r="B29" s="4" t="s">
        <v>25</v>
      </c>
      <c r="C29" s="3"/>
      <c r="D29" s="3"/>
      <c r="E29" s="3">
        <v>350</v>
      </c>
      <c r="F29" s="3"/>
      <c r="G29" s="3"/>
    </row>
    <row r="30" spans="1:7">
      <c r="A30" s="5" t="s">
        <v>26</v>
      </c>
      <c r="B30" s="4" t="s">
        <v>27</v>
      </c>
      <c r="C30" s="3">
        <v>159</v>
      </c>
      <c r="D30" s="3"/>
      <c r="E30" s="3"/>
      <c r="F30" s="3"/>
      <c r="G30" s="3">
        <f>C30*C4</f>
        <v>795</v>
      </c>
    </row>
    <row r="31" spans="1:7">
      <c r="A31" s="5" t="s">
        <v>28</v>
      </c>
      <c r="B31" s="4" t="s">
        <v>29</v>
      </c>
      <c r="C31" s="3"/>
      <c r="D31" s="3"/>
      <c r="E31" s="3"/>
      <c r="F31" s="3"/>
      <c r="G31" s="3"/>
    </row>
    <row r="32" spans="1:7">
      <c r="A32" s="5"/>
      <c r="B32" s="4" t="s">
        <v>30</v>
      </c>
      <c r="C32" s="3"/>
      <c r="D32" s="3"/>
      <c r="E32" s="3"/>
      <c r="F32" s="3"/>
      <c r="G32" s="3"/>
    </row>
    <row r="33" spans="1:7">
      <c r="A33" s="5" t="s">
        <v>31</v>
      </c>
      <c r="B33" s="4" t="s">
        <v>32</v>
      </c>
      <c r="C33" s="3">
        <v>60</v>
      </c>
      <c r="D33" s="3"/>
      <c r="E33" s="3"/>
      <c r="F33" s="3"/>
      <c r="G33" s="3">
        <f>C33*C4</f>
        <v>300</v>
      </c>
    </row>
    <row r="34" spans="1:7">
      <c r="A34" s="5" t="s">
        <v>33</v>
      </c>
      <c r="B34" s="4" t="s">
        <v>34</v>
      </c>
      <c r="C34" s="3"/>
      <c r="D34" s="3"/>
      <c r="E34" s="3"/>
      <c r="F34" s="3"/>
      <c r="G34" s="3">
        <v>200</v>
      </c>
    </row>
    <row r="35" spans="1:7">
      <c r="A35" s="5" t="s">
        <v>35</v>
      </c>
      <c r="B35" s="4" t="s">
        <v>36</v>
      </c>
      <c r="C35" s="3">
        <v>600</v>
      </c>
      <c r="D35" s="3"/>
      <c r="E35" s="3"/>
      <c r="F35" s="3"/>
      <c r="G35" s="3">
        <f>C35*5</f>
        <v>3000</v>
      </c>
    </row>
    <row r="36" spans="1:7">
      <c r="A36" s="5" t="s">
        <v>37</v>
      </c>
      <c r="B36" s="4" t="s">
        <v>38</v>
      </c>
      <c r="C36" s="3"/>
      <c r="D36" s="3"/>
      <c r="E36" s="3"/>
      <c r="F36" s="3"/>
      <c r="G36" s="3"/>
    </row>
    <row r="37" spans="1:7">
      <c r="A37" s="5" t="s">
        <v>39</v>
      </c>
      <c r="B37" s="4" t="s">
        <v>40</v>
      </c>
      <c r="C37" s="3">
        <v>500</v>
      </c>
      <c r="D37" s="3"/>
      <c r="E37" s="3"/>
      <c r="F37" s="3"/>
      <c r="G37" s="3">
        <f>C37*C4</f>
        <v>2500</v>
      </c>
    </row>
    <row r="38" spans="1:7">
      <c r="A38" s="5" t="s">
        <v>41</v>
      </c>
      <c r="B38" s="4" t="s">
        <v>42</v>
      </c>
      <c r="C38" s="3"/>
      <c r="D38" s="3"/>
      <c r="E38" s="3"/>
      <c r="F38" s="3"/>
      <c r="G38" s="3"/>
    </row>
    <row r="39" spans="1:7">
      <c r="A39" s="8"/>
      <c r="B39" s="9" t="s">
        <v>43</v>
      </c>
      <c r="C39" s="3"/>
      <c r="D39" s="3"/>
      <c r="E39" s="15">
        <f>SUM(E27:E38)</f>
        <v>350</v>
      </c>
      <c r="F39" s="15">
        <f t="shared" ref="F39:G39" si="2">SUM(F27:F38)</f>
        <v>526.5</v>
      </c>
      <c r="G39" s="15">
        <f t="shared" si="2"/>
        <v>7476</v>
      </c>
    </row>
    <row r="40" spans="1:7">
      <c r="A40" s="10" t="s">
        <v>44</v>
      </c>
      <c r="B40" s="11"/>
      <c r="C40" s="3"/>
      <c r="D40" s="3"/>
      <c r="E40" s="3"/>
      <c r="F40" s="3"/>
      <c r="G40" s="3"/>
    </row>
    <row r="41" spans="1:7">
      <c r="A41" s="5" t="s">
        <v>45</v>
      </c>
      <c r="B41" s="4" t="s">
        <v>46</v>
      </c>
      <c r="C41" s="3"/>
      <c r="D41" s="3"/>
      <c r="E41" s="3"/>
      <c r="F41" s="3"/>
      <c r="G41" s="3"/>
    </row>
    <row r="42" spans="1:7">
      <c r="A42" s="5" t="s">
        <v>47</v>
      </c>
      <c r="B42" s="4" t="s">
        <v>48</v>
      </c>
      <c r="C42" s="3"/>
      <c r="D42" s="3"/>
      <c r="E42" s="3"/>
      <c r="F42" s="3"/>
      <c r="G42" s="3"/>
    </row>
    <row r="43" spans="1:7">
      <c r="A43" s="5" t="s">
        <v>49</v>
      </c>
      <c r="B43" s="4" t="s">
        <v>50</v>
      </c>
      <c r="C43" s="3"/>
      <c r="D43" s="3"/>
      <c r="E43" s="3"/>
      <c r="F43" s="3">
        <v>200</v>
      </c>
      <c r="G43" s="3"/>
    </row>
    <row r="44" spans="1:7">
      <c r="A44" s="5" t="s">
        <v>51</v>
      </c>
      <c r="B44" s="4" t="s">
        <v>52</v>
      </c>
      <c r="C44" s="3"/>
      <c r="D44" s="3"/>
      <c r="E44" s="3"/>
      <c r="F44" s="3"/>
      <c r="G44" s="3"/>
    </row>
    <row r="45" spans="1:7">
      <c r="A45" s="5" t="s">
        <v>53</v>
      </c>
      <c r="B45" s="4" t="s">
        <v>54</v>
      </c>
      <c r="C45" s="3"/>
      <c r="D45" s="3"/>
      <c r="E45" s="3"/>
      <c r="F45" s="3">
        <v>300</v>
      </c>
      <c r="G45" s="3"/>
    </row>
    <row r="46" spans="1:7">
      <c r="A46" s="5" t="s">
        <v>55</v>
      </c>
      <c r="B46" s="4" t="s">
        <v>56</v>
      </c>
      <c r="C46" s="3">
        <v>21</v>
      </c>
      <c r="D46" s="3"/>
      <c r="E46" s="3">
        <f>C46*C11</f>
        <v>2310</v>
      </c>
      <c r="F46" s="3"/>
      <c r="G46" s="3"/>
    </row>
    <row r="47" spans="1:7">
      <c r="A47" s="5" t="s">
        <v>71</v>
      </c>
      <c r="B47" s="4" t="s">
        <v>57</v>
      </c>
      <c r="C47" s="3">
        <v>0.9</v>
      </c>
      <c r="D47" s="3"/>
      <c r="E47" s="3"/>
      <c r="F47" s="3">
        <f>C47*C10</f>
        <v>105.3</v>
      </c>
      <c r="G47" s="3"/>
    </row>
    <row r="48" spans="1:7">
      <c r="A48" s="8"/>
      <c r="B48" s="12" t="s">
        <v>58</v>
      </c>
      <c r="C48" s="3"/>
      <c r="D48" s="3"/>
      <c r="E48" s="15">
        <f>SUM(E41:E47)</f>
        <v>2310</v>
      </c>
      <c r="F48" s="15">
        <f t="shared" ref="F48:G48" si="3">SUM(F41:F47)</f>
        <v>605.29999999999995</v>
      </c>
      <c r="G48" s="15">
        <f t="shared" si="3"/>
        <v>0</v>
      </c>
    </row>
    <row r="49" spans="1:8">
      <c r="A49" s="10" t="s">
        <v>59</v>
      </c>
      <c r="B49" s="11"/>
      <c r="C49" s="3"/>
      <c r="D49" s="3"/>
      <c r="E49" s="3"/>
      <c r="F49" s="3"/>
      <c r="G49" s="3"/>
    </row>
    <row r="50" spans="1:8">
      <c r="A50" s="5" t="s">
        <v>60</v>
      </c>
      <c r="B50" s="4" t="s">
        <v>69</v>
      </c>
      <c r="C50" s="3">
        <v>300</v>
      </c>
      <c r="D50" s="3"/>
      <c r="E50" s="3">
        <f>C50*C4</f>
        <v>1500</v>
      </c>
      <c r="F50" s="3"/>
      <c r="G50" s="3"/>
    </row>
    <row r="51" spans="1:8">
      <c r="A51" s="5" t="s">
        <v>61</v>
      </c>
      <c r="B51" s="4" t="s">
        <v>69</v>
      </c>
      <c r="C51" s="3">
        <v>300</v>
      </c>
      <c r="D51" s="3"/>
      <c r="E51" s="3">
        <f>C51*C4</f>
        <v>1500</v>
      </c>
      <c r="F51" s="3"/>
      <c r="G51" s="3"/>
    </row>
    <row r="52" spans="1:8">
      <c r="A52" s="5" t="s">
        <v>88</v>
      </c>
      <c r="B52" s="7" t="s">
        <v>63</v>
      </c>
      <c r="C52" s="3">
        <v>150</v>
      </c>
      <c r="D52" s="3"/>
      <c r="E52" s="3">
        <f>C52*C4</f>
        <v>750</v>
      </c>
      <c r="F52" s="3"/>
      <c r="G52" s="3"/>
    </row>
    <row r="53" spans="1:8">
      <c r="A53" s="5" t="s">
        <v>62</v>
      </c>
      <c r="B53" s="7" t="s">
        <v>86</v>
      </c>
      <c r="C53" s="3">
        <v>100</v>
      </c>
      <c r="D53" s="3"/>
      <c r="E53" s="3"/>
      <c r="F53" s="3"/>
      <c r="G53" s="3">
        <f>100*5</f>
        <v>500</v>
      </c>
    </row>
    <row r="54" spans="1:8">
      <c r="A54" s="8"/>
      <c r="B54" s="12" t="s">
        <v>64</v>
      </c>
      <c r="C54" s="3"/>
      <c r="D54" s="3"/>
      <c r="E54" s="15">
        <f>SUM(E50:E53)</f>
        <v>3750</v>
      </c>
      <c r="F54" s="15">
        <f t="shared" ref="F54:G54" si="4">SUM(F50:F53)</f>
        <v>0</v>
      </c>
      <c r="G54" s="15">
        <f t="shared" si="4"/>
        <v>500</v>
      </c>
    </row>
    <row r="55" spans="1:8">
      <c r="A55" s="5"/>
      <c r="B55" s="7"/>
      <c r="C55" s="3"/>
      <c r="D55" s="3"/>
      <c r="E55" s="3"/>
      <c r="F55" s="3"/>
      <c r="G55" s="3"/>
    </row>
    <row r="56" spans="1:8">
      <c r="A56" s="2"/>
      <c r="B56" s="2"/>
      <c r="C56" s="3"/>
      <c r="D56" s="3"/>
      <c r="E56" s="3"/>
      <c r="F56" s="3"/>
      <c r="G56" s="3"/>
    </row>
    <row r="57" spans="1:8">
      <c r="A57" s="13" t="s">
        <v>65</v>
      </c>
      <c r="B57" s="14"/>
      <c r="C57" s="3"/>
      <c r="D57" s="3"/>
      <c r="E57" s="3"/>
      <c r="F57" s="3"/>
      <c r="G57" s="3"/>
    </row>
    <row r="58" spans="1:8">
      <c r="A58" s="13"/>
      <c r="B58" s="14" t="s">
        <v>84</v>
      </c>
      <c r="C58" s="3">
        <v>8</v>
      </c>
      <c r="D58" s="16"/>
      <c r="E58" s="16">
        <f>C58*C11</f>
        <v>880</v>
      </c>
      <c r="F58" s="3"/>
      <c r="G58" s="3"/>
    </row>
    <row r="59" spans="1:8">
      <c r="A59" s="2"/>
      <c r="B59" s="2" t="s">
        <v>85</v>
      </c>
      <c r="C59" s="3">
        <v>8</v>
      </c>
      <c r="D59" s="16">
        <f>C59*C10</f>
        <v>936</v>
      </c>
      <c r="E59" s="16"/>
      <c r="F59" s="16"/>
      <c r="G59" s="16"/>
    </row>
    <row r="60" spans="1:8">
      <c r="A60" s="2"/>
      <c r="B60" s="2" t="s">
        <v>83</v>
      </c>
      <c r="C60" s="3">
        <v>46.3</v>
      </c>
      <c r="D60" s="16">
        <f>C60*C11</f>
        <v>5093</v>
      </c>
      <c r="E60" s="16"/>
      <c r="F60" s="16"/>
      <c r="G60" s="16"/>
    </row>
    <row r="61" spans="1:8">
      <c r="A61" s="2"/>
      <c r="B61" s="2"/>
      <c r="C61" s="3"/>
      <c r="D61" s="3"/>
      <c r="E61" s="16"/>
      <c r="F61" s="16"/>
      <c r="G61" s="16"/>
    </row>
    <row r="62" spans="1:8">
      <c r="A62" s="14" t="s">
        <v>66</v>
      </c>
      <c r="B62" s="14"/>
      <c r="C62" s="3"/>
      <c r="D62" s="16">
        <f>D58+D59+D60</f>
        <v>6029</v>
      </c>
      <c r="E62" s="15">
        <f>SUM(E22,E39,E48,E54)-E58</f>
        <v>25000</v>
      </c>
      <c r="F62" s="15">
        <f>SUM(F22,F25,,F39,F48,F54)-F59</f>
        <v>5976.1400000000012</v>
      </c>
      <c r="G62" s="15">
        <f>SUM(G22,G25,,G39,G48,G54)-G59</f>
        <v>8375</v>
      </c>
      <c r="H62" s="17">
        <f>SUM(D62:G62)</f>
        <v>45380.14</v>
      </c>
    </row>
    <row r="64" spans="1:8">
      <c r="B64" s="3"/>
      <c r="C64" s="3" t="s">
        <v>93</v>
      </c>
      <c r="D64" s="3" t="s">
        <v>81</v>
      </c>
    </row>
    <row r="65" spans="2:4">
      <c r="B65" s="3" t="s">
        <v>78</v>
      </c>
      <c r="C65" s="21">
        <v>263</v>
      </c>
      <c r="D65" s="21">
        <v>47</v>
      </c>
    </row>
    <row r="66" spans="2:4">
      <c r="B66" s="3" t="s">
        <v>79</v>
      </c>
      <c r="C66" s="21">
        <v>206</v>
      </c>
      <c r="D66" s="21">
        <v>34</v>
      </c>
    </row>
    <row r="67" spans="2:4">
      <c r="B67" s="3" t="s">
        <v>80</v>
      </c>
      <c r="C67" s="21">
        <v>193</v>
      </c>
      <c r="D67" s="21">
        <v>36</v>
      </c>
    </row>
  </sheetData>
  <mergeCells count="6">
    <mergeCell ref="B4:B5"/>
    <mergeCell ref="A4:A5"/>
    <mergeCell ref="B1:G1"/>
    <mergeCell ref="B2:G2"/>
    <mergeCell ref="B3:G3"/>
    <mergeCell ref="D4:G4"/>
  </mergeCells>
  <pageMargins left="0.7" right="0.7" top="0.75" bottom="0.75" header="0.3" footer="0.3"/>
  <pageSetup orientation="landscape" r:id="rId1"/>
  <legacyDrawing r:id="rId2"/>
  <oleObjects>
    <oleObject shapeId="1025" r:id="rId3"/>
    <oleObject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User</cp:lastModifiedBy>
  <dcterms:created xsi:type="dcterms:W3CDTF">2010-07-19T21:37:21Z</dcterms:created>
  <dcterms:modified xsi:type="dcterms:W3CDTF">2010-07-26T02:26:09Z</dcterms:modified>
</cp:coreProperties>
</file>