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8915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1" i="1"/>
  <c r="C40"/>
  <c r="C38"/>
  <c r="C36"/>
  <c r="C42" s="1"/>
  <c r="E30"/>
  <c r="F30" s="1"/>
  <c r="C30"/>
  <c r="C29"/>
  <c r="E29" s="1"/>
  <c r="F29" s="1"/>
  <c r="E28"/>
  <c r="F28" s="1"/>
  <c r="C28"/>
  <c r="C27"/>
  <c r="E27" s="1"/>
  <c r="F27" s="1"/>
  <c r="G31" s="1"/>
  <c r="C26"/>
  <c r="E26" s="1"/>
  <c r="F26" s="1"/>
  <c r="G26" s="1"/>
  <c r="G25"/>
  <c r="E25"/>
  <c r="C23"/>
  <c r="E23" s="1"/>
  <c r="F23" s="1"/>
  <c r="C22"/>
  <c r="E22" s="1"/>
  <c r="F22" s="1"/>
  <c r="C21"/>
  <c r="E21" s="1"/>
  <c r="F21" s="1"/>
  <c r="C20"/>
  <c r="E20" s="1"/>
  <c r="F20" s="1"/>
  <c r="C19"/>
  <c r="E19" s="1"/>
  <c r="F19" s="1"/>
  <c r="C18"/>
  <c r="E18" s="1"/>
  <c r="F18" s="1"/>
  <c r="C17"/>
  <c r="E17" s="1"/>
  <c r="F17" s="1"/>
  <c r="C16"/>
  <c r="E16" s="1"/>
  <c r="F16" s="1"/>
  <c r="C15"/>
  <c r="E15" s="1"/>
  <c r="F15" s="1"/>
  <c r="C14"/>
  <c r="E14" s="1"/>
  <c r="F14" s="1"/>
  <c r="C13"/>
  <c r="E13" s="1"/>
  <c r="F13" s="1"/>
  <c r="C12"/>
  <c r="E12" s="1"/>
  <c r="F12" s="1"/>
  <c r="C11"/>
  <c r="E11" s="1"/>
  <c r="F11" s="1"/>
  <c r="C10"/>
  <c r="E10" s="1"/>
  <c r="C9"/>
  <c r="E9" s="1"/>
  <c r="F9" s="1"/>
  <c r="G9" s="1"/>
  <c r="E7"/>
  <c r="F7" s="1"/>
  <c r="E6"/>
  <c r="F6" s="1"/>
  <c r="E4"/>
  <c r="F4" s="1"/>
  <c r="E3"/>
  <c r="E5" s="1"/>
  <c r="E24" l="1"/>
  <c r="F24" s="1"/>
  <c r="G24" s="1"/>
  <c r="F10"/>
  <c r="D38"/>
  <c r="D37"/>
  <c r="D41"/>
  <c r="D40"/>
  <c r="D39"/>
  <c r="F3"/>
  <c r="F5" s="1"/>
  <c r="G5" s="1"/>
  <c r="E8"/>
  <c r="F8" s="1"/>
  <c r="G8" s="1"/>
  <c r="D36"/>
  <c r="D42" l="1"/>
  <c r="G32"/>
  <c r="E32" s="1"/>
</calcChain>
</file>

<file path=xl/sharedStrings.xml><?xml version="1.0" encoding="utf-8"?>
<sst xmlns="http://schemas.openxmlformats.org/spreadsheetml/2006/main" count="47" uniqueCount="46">
  <si>
    <t>The budget layout of 2011 for 5 borewells and 5 bore-dugwells</t>
  </si>
  <si>
    <t>sl no.</t>
  </si>
  <si>
    <t>unit cost INR</t>
  </si>
  <si>
    <t>No. or mths</t>
  </si>
  <si>
    <t>INR</t>
  </si>
  <si>
    <t>USD (X-45)</t>
  </si>
  <si>
    <t>Sub Total USD</t>
  </si>
  <si>
    <t>Construction of  25 bore-dugwells (10"x8mm (20ft) + dugwell portion)</t>
  </si>
  <si>
    <t>Construction of  25 borewells (10" x 11 mm (30ft)+other expnses)</t>
  </si>
  <si>
    <t>Construction</t>
  </si>
  <si>
    <t>for arsenic in tubewells (10)+dugwells (10 in duplicate)</t>
  </si>
  <si>
    <t>bacteria (10 dws in duplicate) for tc+e-coli</t>
  </si>
  <si>
    <t>Water analysis</t>
  </si>
  <si>
    <t>Transport*</t>
  </si>
  <si>
    <t>Management trainee</t>
  </si>
  <si>
    <t>Account Assistant</t>
  </si>
  <si>
    <t>Awareness Programmer</t>
  </si>
  <si>
    <t>data feeder</t>
  </si>
  <si>
    <t>Technical Manager</t>
  </si>
  <si>
    <t>Technical Assistant</t>
  </si>
  <si>
    <t>FIELD WORKER  Maintenance (N 24 Parganas) -</t>
  </si>
  <si>
    <t xml:space="preserve">FIELD WORKER 1 for Deganga + Water (N 24 Parganas) </t>
  </si>
  <si>
    <t xml:space="preserve">FIELD WORKER 1 for Gaighata (N 24 Parganas) </t>
  </si>
  <si>
    <t xml:space="preserve">FIELD WORKER 2 for Gaighata (N 24 Parganas) </t>
  </si>
  <si>
    <t xml:space="preserve">FIELD WORKER 1 for Swarupnagar (N 24 Parganas) </t>
  </si>
  <si>
    <t>FIELD WORKER 1 for Chakdah (Nadia)</t>
  </si>
  <si>
    <t>FIELD WORKER 2 for Chakdah (Nadia) (maintenance)</t>
  </si>
  <si>
    <t xml:space="preserve">FIELD WORKER 3 for Chakda (Nadia) + Water (N 24 Parganas) </t>
  </si>
  <si>
    <t>Service fees of 14 staff</t>
  </si>
  <si>
    <t xml:space="preserve">To purchase projecter (sony VPL-EX7, microphone, speaker. </t>
  </si>
  <si>
    <t>awareness programmes including maintenance of few dugwells</t>
  </si>
  <si>
    <t xml:space="preserve">Rent: Primary Office in the village </t>
  </si>
  <si>
    <t>phone  ( 3 mobile phones)</t>
  </si>
  <si>
    <t>Stationary, paper, printing etc</t>
  </si>
  <si>
    <t>Auditing Fee in India, 2% of 2500000</t>
  </si>
  <si>
    <t>maintenance and overheads</t>
  </si>
  <si>
    <t>GRAND TOTAL</t>
  </si>
  <si>
    <t>SUMMARY</t>
  </si>
  <si>
    <t>%</t>
  </si>
  <si>
    <t>construction (5 borewells and 5 bore-dugwells)</t>
  </si>
  <si>
    <t>water analysis</t>
  </si>
  <si>
    <t xml:space="preserve">For Awareness programs, and projecter, microphone, speaker. </t>
  </si>
  <si>
    <t>transport</t>
  </si>
  <si>
    <t>Service fees</t>
  </si>
  <si>
    <t>US$</t>
  </si>
  <si>
    <t xml:space="preserve">Total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</si>
</sst>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left" wrapText="1"/>
    </xf>
    <xf numFmtId="1" fontId="3" fillId="2" borderId="2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1" fontId="3" fillId="2" borderId="4" xfId="0" applyNumberFormat="1" applyFont="1" applyFill="1" applyBorder="1" applyAlignment="1">
      <alignment horizontal="left" wrapText="1"/>
    </xf>
    <xf numFmtId="1" fontId="3" fillId="2" borderId="5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left" wrapText="1"/>
    </xf>
    <xf numFmtId="1" fontId="3" fillId="2" borderId="6" xfId="0" applyNumberFormat="1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3" fontId="8" fillId="2" borderId="1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0" fillId="2" borderId="9" xfId="0" applyFill="1" applyBorder="1"/>
    <xf numFmtId="1" fontId="4" fillId="2" borderId="1" xfId="0" applyNumberFormat="1" applyFont="1" applyFill="1" applyBorder="1"/>
    <xf numFmtId="0" fontId="1" fillId="2" borderId="9" xfId="0" applyFont="1" applyFill="1" applyBorder="1" applyAlignment="1">
      <alignment horizontal="left" wrapText="1"/>
    </xf>
    <xf numFmtId="1" fontId="3" fillId="2" borderId="1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topLeftCell="A32" workbookViewId="0">
      <selection activeCell="B35" sqref="B35:D42"/>
    </sheetView>
  </sheetViews>
  <sheetFormatPr defaultRowHeight="21.75" customHeight="1"/>
  <cols>
    <col min="1" max="1" width="7.28515625" style="1" customWidth="1"/>
    <col min="2" max="2" width="52" style="3" customWidth="1"/>
    <col min="3" max="3" width="13.7109375" style="3" customWidth="1"/>
    <col min="4" max="4" width="11.85546875" style="3" customWidth="1"/>
    <col min="5" max="5" width="11" style="3" customWidth="1"/>
    <col min="6" max="6" width="11.42578125" style="4" customWidth="1"/>
    <col min="7" max="7" width="14.85546875" style="5" customWidth="1"/>
    <col min="8" max="13" width="9.140625" style="6"/>
    <col min="14" max="16384" width="9.140625" style="3"/>
  </cols>
  <sheetData>
    <row r="1" spans="1:13" ht="15">
      <c r="B1" s="2" t="s">
        <v>0</v>
      </c>
    </row>
    <row r="2" spans="1:13" ht="12.75">
      <c r="A2" s="1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</row>
    <row r="3" spans="1:13" ht="25.5">
      <c r="B3" s="3" t="s">
        <v>7</v>
      </c>
      <c r="C3" s="7">
        <v>37897</v>
      </c>
      <c r="D3" s="3">
        <v>5</v>
      </c>
      <c r="E3" s="3">
        <f>C3*D3</f>
        <v>189485</v>
      </c>
      <c r="F3" s="4">
        <f>E3/45</f>
        <v>4210.7777777777774</v>
      </c>
    </row>
    <row r="4" spans="1:13" ht="25.5">
      <c r="B4" s="3" t="s">
        <v>8</v>
      </c>
      <c r="C4" s="8">
        <v>34100</v>
      </c>
      <c r="D4" s="3">
        <v>5</v>
      </c>
      <c r="E4" s="3">
        <f>C4*D4</f>
        <v>170500</v>
      </c>
      <c r="F4" s="4">
        <f>E4/45</f>
        <v>3788.8888888888887</v>
      </c>
      <c r="H4" s="3"/>
      <c r="I4" s="3"/>
      <c r="J4" s="3"/>
      <c r="K4" s="3"/>
      <c r="L4" s="3"/>
      <c r="M4" s="3"/>
    </row>
    <row r="5" spans="1:13" ht="12.75">
      <c r="A5" s="1">
        <v>1</v>
      </c>
      <c r="B5" s="9" t="s">
        <v>9</v>
      </c>
      <c r="E5" s="9">
        <f>SUM(E3:E4)</f>
        <v>359985</v>
      </c>
      <c r="F5" s="5">
        <f>F3+F4</f>
        <v>7999.6666666666661</v>
      </c>
      <c r="G5" s="5">
        <f>+F5</f>
        <v>7999.6666666666661</v>
      </c>
      <c r="H5" s="3"/>
      <c r="I5" s="3"/>
      <c r="J5" s="3"/>
      <c r="K5" s="3"/>
      <c r="L5" s="3"/>
      <c r="M5" s="3"/>
    </row>
    <row r="6" spans="1:13" ht="12.75">
      <c r="B6" s="3" t="s">
        <v>10</v>
      </c>
      <c r="C6" s="3">
        <v>50</v>
      </c>
      <c r="D6" s="3">
        <v>30</v>
      </c>
      <c r="E6" s="3">
        <f>C6*D6</f>
        <v>1500</v>
      </c>
      <c r="F6" s="4">
        <f>E6/45</f>
        <v>33.333333333333336</v>
      </c>
      <c r="H6" s="3"/>
      <c r="I6" s="3"/>
      <c r="J6" s="3"/>
      <c r="K6" s="3"/>
      <c r="L6" s="3"/>
      <c r="M6" s="3"/>
    </row>
    <row r="7" spans="1:13" ht="12.75">
      <c r="B7" s="3" t="s">
        <v>11</v>
      </c>
      <c r="C7" s="3">
        <v>1000</v>
      </c>
      <c r="D7" s="3">
        <v>20</v>
      </c>
      <c r="E7" s="3">
        <f>C7*D7</f>
        <v>20000</v>
      </c>
      <c r="F7" s="4">
        <f>E7/45</f>
        <v>444.44444444444446</v>
      </c>
      <c r="H7" s="3"/>
      <c r="I7" s="3"/>
      <c r="J7" s="3"/>
      <c r="K7" s="3"/>
      <c r="L7" s="3"/>
      <c r="M7" s="3"/>
    </row>
    <row r="8" spans="1:13" ht="12.75">
      <c r="A8" s="1">
        <v>2</v>
      </c>
      <c r="B8" s="9" t="s">
        <v>12</v>
      </c>
      <c r="E8" s="9">
        <f>SUM(E6:E7)</f>
        <v>21500</v>
      </c>
      <c r="F8" s="4">
        <f>E8/45</f>
        <v>477.77777777777777</v>
      </c>
      <c r="G8" s="5">
        <f>+F8</f>
        <v>477.77777777777777</v>
      </c>
      <c r="H8" s="3"/>
      <c r="I8" s="3"/>
      <c r="J8" s="3"/>
      <c r="K8" s="3"/>
      <c r="L8" s="3"/>
      <c r="M8" s="3"/>
    </row>
    <row r="9" spans="1:13" ht="12.75">
      <c r="A9" s="1">
        <v>3</v>
      </c>
      <c r="B9" s="9" t="s">
        <v>13</v>
      </c>
      <c r="C9" s="3">
        <f>5000/5</f>
        <v>1000</v>
      </c>
      <c r="D9" s="3">
        <v>12</v>
      </c>
      <c r="E9" s="9">
        <f>C9*D9</f>
        <v>12000</v>
      </c>
      <c r="F9" s="4">
        <f>E9/45</f>
        <v>266.66666666666669</v>
      </c>
      <c r="G9" s="5">
        <f>+F9</f>
        <v>266.66666666666669</v>
      </c>
      <c r="H9" s="3"/>
      <c r="I9" s="3"/>
      <c r="J9" s="3"/>
      <c r="K9" s="3"/>
      <c r="L9" s="3"/>
      <c r="M9" s="3"/>
    </row>
    <row r="10" spans="1:13" ht="12.75">
      <c r="B10" s="3" t="s">
        <v>14</v>
      </c>
      <c r="C10" s="3">
        <f>7000/5</f>
        <v>1400</v>
      </c>
      <c r="D10" s="3">
        <v>12</v>
      </c>
      <c r="E10" s="3">
        <f>C10*D10</f>
        <v>16800</v>
      </c>
      <c r="F10" s="4">
        <f>E10/45</f>
        <v>373.33333333333331</v>
      </c>
      <c r="H10" s="3"/>
      <c r="I10" s="3"/>
      <c r="J10" s="3"/>
      <c r="K10" s="3"/>
      <c r="L10" s="3"/>
      <c r="M10" s="3"/>
    </row>
    <row r="11" spans="1:13" ht="12.75">
      <c r="B11" s="3" t="s">
        <v>15</v>
      </c>
      <c r="C11" s="3">
        <f>3800/5</f>
        <v>760</v>
      </c>
      <c r="D11" s="3">
        <v>12</v>
      </c>
      <c r="E11" s="3">
        <f t="shared" ref="E11:E23" si="0">C11*D11</f>
        <v>9120</v>
      </c>
      <c r="F11" s="4">
        <f t="shared" ref="F11:F24" si="1">E11/45</f>
        <v>202.66666666666666</v>
      </c>
      <c r="G11" s="10"/>
      <c r="H11" s="3"/>
      <c r="I11" s="3"/>
      <c r="J11" s="3"/>
      <c r="K11" s="3"/>
      <c r="L11" s="3"/>
      <c r="M11" s="3"/>
    </row>
    <row r="12" spans="1:13" ht="12.75">
      <c r="B12" s="3" t="s">
        <v>16</v>
      </c>
      <c r="C12" s="3">
        <f>4500/5</f>
        <v>900</v>
      </c>
      <c r="D12" s="3">
        <v>12</v>
      </c>
      <c r="E12" s="3">
        <f t="shared" si="0"/>
        <v>10800</v>
      </c>
      <c r="F12" s="4">
        <f t="shared" si="1"/>
        <v>240</v>
      </c>
      <c r="G12" s="10"/>
      <c r="H12" s="3"/>
      <c r="I12" s="3"/>
      <c r="J12" s="3"/>
      <c r="K12" s="3"/>
      <c r="L12" s="3"/>
      <c r="M12" s="3"/>
    </row>
    <row r="13" spans="1:13" ht="12.75">
      <c r="B13" s="3" t="s">
        <v>17</v>
      </c>
      <c r="C13" s="3">
        <f>1600/5</f>
        <v>320</v>
      </c>
      <c r="D13" s="3">
        <v>12</v>
      </c>
      <c r="E13" s="3">
        <f t="shared" si="0"/>
        <v>3840</v>
      </c>
      <c r="F13" s="4">
        <f t="shared" si="1"/>
        <v>85.333333333333329</v>
      </c>
      <c r="G13" s="10"/>
      <c r="H13" s="3"/>
      <c r="I13" s="3"/>
      <c r="J13" s="3"/>
      <c r="K13" s="3"/>
      <c r="L13" s="3"/>
      <c r="M13" s="3"/>
    </row>
    <row r="14" spans="1:13" ht="12.75">
      <c r="B14" s="3" t="s">
        <v>18</v>
      </c>
      <c r="C14" s="3">
        <f>6000/5</f>
        <v>1200</v>
      </c>
      <c r="D14" s="3">
        <v>12</v>
      </c>
      <c r="E14" s="3">
        <f t="shared" si="0"/>
        <v>14400</v>
      </c>
      <c r="F14" s="4">
        <f t="shared" si="1"/>
        <v>320</v>
      </c>
      <c r="H14" s="3"/>
      <c r="I14" s="3"/>
      <c r="J14" s="3"/>
      <c r="K14" s="3"/>
      <c r="L14" s="3"/>
      <c r="M14" s="3"/>
    </row>
    <row r="15" spans="1:13" ht="12.75">
      <c r="B15" s="3" t="s">
        <v>19</v>
      </c>
      <c r="C15" s="3">
        <f>2200/5</f>
        <v>440</v>
      </c>
      <c r="D15" s="3">
        <v>12</v>
      </c>
      <c r="E15" s="3">
        <f t="shared" si="0"/>
        <v>5280</v>
      </c>
      <c r="F15" s="4">
        <f t="shared" si="1"/>
        <v>117.33333333333333</v>
      </c>
      <c r="H15" s="3"/>
      <c r="I15" s="3"/>
      <c r="J15" s="3"/>
      <c r="K15" s="3"/>
      <c r="L15" s="3"/>
      <c r="M15" s="3"/>
    </row>
    <row r="16" spans="1:13" ht="12.75">
      <c r="B16" s="3" t="s">
        <v>20</v>
      </c>
      <c r="C16" s="3">
        <f>3500/5</f>
        <v>700</v>
      </c>
      <c r="D16" s="3">
        <v>12</v>
      </c>
      <c r="E16" s="3">
        <f t="shared" si="0"/>
        <v>8400</v>
      </c>
      <c r="F16" s="4">
        <f t="shared" si="1"/>
        <v>186.66666666666666</v>
      </c>
      <c r="H16" s="3"/>
      <c r="I16" s="3"/>
      <c r="J16" s="3"/>
      <c r="K16" s="3"/>
      <c r="L16" s="3"/>
      <c r="M16" s="3"/>
    </row>
    <row r="17" spans="1:13" ht="12.75">
      <c r="B17" s="3" t="s">
        <v>21</v>
      </c>
      <c r="C17" s="3">
        <f>2200/5</f>
        <v>440</v>
      </c>
      <c r="D17" s="3">
        <v>12</v>
      </c>
      <c r="E17" s="3">
        <f t="shared" si="0"/>
        <v>5280</v>
      </c>
      <c r="F17" s="4">
        <f t="shared" si="1"/>
        <v>117.33333333333333</v>
      </c>
      <c r="H17" s="3"/>
      <c r="I17" s="3"/>
      <c r="J17" s="3"/>
      <c r="K17" s="3"/>
      <c r="L17" s="3"/>
      <c r="M17" s="3"/>
    </row>
    <row r="18" spans="1:13" ht="12.75">
      <c r="B18" s="3" t="s">
        <v>22</v>
      </c>
      <c r="C18" s="3">
        <f>2200/5</f>
        <v>440</v>
      </c>
      <c r="D18" s="3">
        <v>12</v>
      </c>
      <c r="E18" s="3">
        <f t="shared" si="0"/>
        <v>5280</v>
      </c>
      <c r="F18" s="4">
        <f t="shared" si="1"/>
        <v>117.33333333333333</v>
      </c>
      <c r="H18" s="3"/>
      <c r="I18" s="3"/>
      <c r="J18" s="3"/>
      <c r="K18" s="3"/>
      <c r="L18" s="3"/>
      <c r="M18" s="3"/>
    </row>
    <row r="19" spans="1:13" ht="12.75">
      <c r="B19" s="3" t="s">
        <v>23</v>
      </c>
      <c r="C19" s="3">
        <f>1700/5</f>
        <v>340</v>
      </c>
      <c r="D19" s="3">
        <v>12</v>
      </c>
      <c r="E19" s="3">
        <f t="shared" si="0"/>
        <v>4080</v>
      </c>
      <c r="F19" s="4">
        <f t="shared" si="1"/>
        <v>90.666666666666671</v>
      </c>
      <c r="H19" s="3"/>
      <c r="I19" s="3"/>
      <c r="J19" s="3"/>
      <c r="K19" s="3"/>
      <c r="L19" s="3"/>
      <c r="M19" s="3"/>
    </row>
    <row r="20" spans="1:13" ht="12.75">
      <c r="B20" s="3" t="s">
        <v>24</v>
      </c>
      <c r="C20" s="3">
        <f>1200/5</f>
        <v>240</v>
      </c>
      <c r="D20" s="3">
        <v>12</v>
      </c>
      <c r="E20" s="3">
        <f t="shared" si="0"/>
        <v>2880</v>
      </c>
      <c r="F20" s="4">
        <f t="shared" si="1"/>
        <v>64</v>
      </c>
      <c r="H20" s="3"/>
      <c r="I20" s="3"/>
      <c r="J20" s="3"/>
      <c r="K20" s="3"/>
      <c r="L20" s="3"/>
      <c r="M20" s="3"/>
    </row>
    <row r="21" spans="1:13" ht="12.75">
      <c r="B21" s="3" t="s">
        <v>25</v>
      </c>
      <c r="C21" s="3">
        <f>1500/5</f>
        <v>300</v>
      </c>
      <c r="D21" s="3">
        <v>12</v>
      </c>
      <c r="E21" s="3">
        <f t="shared" si="0"/>
        <v>3600</v>
      </c>
      <c r="F21" s="4">
        <f t="shared" si="1"/>
        <v>80</v>
      </c>
      <c r="H21" s="3"/>
      <c r="I21" s="3"/>
      <c r="J21" s="3"/>
      <c r="K21" s="3"/>
      <c r="L21" s="3"/>
      <c r="M21" s="3"/>
    </row>
    <row r="22" spans="1:13" ht="12.75">
      <c r="B22" s="3" t="s">
        <v>26</v>
      </c>
      <c r="C22" s="3">
        <f>1200/5</f>
        <v>240</v>
      </c>
      <c r="D22" s="3">
        <v>12</v>
      </c>
      <c r="E22" s="3">
        <f t="shared" si="0"/>
        <v>2880</v>
      </c>
      <c r="F22" s="4">
        <f t="shared" si="1"/>
        <v>64</v>
      </c>
      <c r="H22" s="3"/>
      <c r="I22" s="3"/>
      <c r="J22" s="3"/>
      <c r="K22" s="3"/>
      <c r="L22" s="3"/>
      <c r="M22" s="3"/>
    </row>
    <row r="23" spans="1:13" ht="25.5">
      <c r="B23" s="3" t="s">
        <v>27</v>
      </c>
      <c r="C23" s="3">
        <f>1200/5</f>
        <v>240</v>
      </c>
      <c r="D23" s="3">
        <v>12</v>
      </c>
      <c r="E23" s="3">
        <f t="shared" si="0"/>
        <v>2880</v>
      </c>
      <c r="F23" s="4">
        <f t="shared" si="1"/>
        <v>64</v>
      </c>
      <c r="H23" s="3"/>
      <c r="I23" s="3"/>
      <c r="J23" s="3"/>
      <c r="K23" s="3"/>
      <c r="L23" s="3"/>
      <c r="M23" s="3"/>
    </row>
    <row r="24" spans="1:13" ht="12.75">
      <c r="A24" s="1">
        <v>4</v>
      </c>
      <c r="B24" s="5" t="s">
        <v>28</v>
      </c>
      <c r="E24" s="9">
        <f>SUM(E10:E23)</f>
        <v>95520</v>
      </c>
      <c r="F24" s="4">
        <f t="shared" si="1"/>
        <v>2122.6666666666665</v>
      </c>
      <c r="G24" s="5">
        <f>+F24</f>
        <v>2122.6666666666665</v>
      </c>
      <c r="H24" s="3"/>
      <c r="I24" s="3"/>
      <c r="J24" s="3"/>
      <c r="K24" s="3"/>
      <c r="L24" s="3"/>
      <c r="M24" s="3"/>
    </row>
    <row r="25" spans="1:13" ht="25.5">
      <c r="A25" s="1">
        <v>5</v>
      </c>
      <c r="B25" s="9" t="s">
        <v>29</v>
      </c>
      <c r="E25" s="9">
        <f>G25*45</f>
        <v>5400</v>
      </c>
      <c r="F25" s="4">
        <v>120</v>
      </c>
      <c r="G25" s="5">
        <f>+F25</f>
        <v>120</v>
      </c>
      <c r="H25" s="3"/>
      <c r="I25" s="3"/>
      <c r="J25" s="3"/>
      <c r="K25" s="3"/>
      <c r="L25" s="3"/>
      <c r="M25" s="3"/>
    </row>
    <row r="26" spans="1:13" ht="25.5">
      <c r="A26" s="1">
        <v>6</v>
      </c>
      <c r="B26" s="9" t="s">
        <v>30</v>
      </c>
      <c r="C26" s="3">
        <f>4000/5</f>
        <v>800</v>
      </c>
      <c r="D26" s="3">
        <v>12</v>
      </c>
      <c r="E26" s="9">
        <f t="shared" ref="E26:E29" si="2">C26*D26</f>
        <v>9600</v>
      </c>
      <c r="F26" s="4">
        <f t="shared" ref="F26:F30" si="3">E26/45</f>
        <v>213.33333333333334</v>
      </c>
      <c r="G26" s="5">
        <f>+F26</f>
        <v>213.33333333333334</v>
      </c>
      <c r="H26" s="3"/>
      <c r="I26" s="3"/>
      <c r="J26" s="3"/>
      <c r="K26" s="3"/>
      <c r="L26" s="3"/>
      <c r="M26" s="3"/>
    </row>
    <row r="27" spans="1:13" ht="12.75">
      <c r="B27" s="3" t="s">
        <v>31</v>
      </c>
      <c r="C27" s="3">
        <f>600/5</f>
        <v>120</v>
      </c>
      <c r="D27" s="3">
        <v>12</v>
      </c>
      <c r="E27" s="3">
        <f t="shared" si="2"/>
        <v>1440</v>
      </c>
      <c r="F27" s="4">
        <f t="shared" si="3"/>
        <v>32</v>
      </c>
      <c r="H27" s="3"/>
      <c r="I27" s="3"/>
      <c r="J27" s="3"/>
      <c r="K27" s="3"/>
      <c r="L27" s="3"/>
      <c r="M27" s="3"/>
    </row>
    <row r="28" spans="1:13" ht="12.75">
      <c r="B28" s="3" t="s">
        <v>32</v>
      </c>
      <c r="C28" s="11">
        <f>2000/5</f>
        <v>400</v>
      </c>
      <c r="D28" s="3">
        <v>12</v>
      </c>
      <c r="E28" s="3">
        <f t="shared" si="2"/>
        <v>4800</v>
      </c>
      <c r="F28" s="4">
        <f t="shared" si="3"/>
        <v>106.66666666666667</v>
      </c>
      <c r="H28" s="3"/>
      <c r="I28" s="3"/>
      <c r="J28" s="3"/>
      <c r="K28" s="3"/>
      <c r="L28" s="3"/>
      <c r="M28" s="3"/>
    </row>
    <row r="29" spans="1:13" ht="12.75">
      <c r="B29" s="3" t="s">
        <v>33</v>
      </c>
      <c r="C29" s="3">
        <f>1000/5</f>
        <v>200</v>
      </c>
      <c r="D29" s="3">
        <v>12</v>
      </c>
      <c r="E29" s="3">
        <f t="shared" si="2"/>
        <v>2400</v>
      </c>
      <c r="F29" s="4">
        <f t="shared" si="3"/>
        <v>53.333333333333336</v>
      </c>
      <c r="H29" s="3"/>
      <c r="I29" s="3"/>
      <c r="J29" s="3"/>
      <c r="K29" s="3"/>
      <c r="L29" s="3"/>
      <c r="M29" s="3"/>
    </row>
    <row r="30" spans="1:13" ht="12.75">
      <c r="B30" s="3" t="s">
        <v>34</v>
      </c>
      <c r="C30" s="3">
        <f>2500000*2%/5</f>
        <v>10000</v>
      </c>
      <c r="E30" s="3">
        <f>+C30</f>
        <v>10000</v>
      </c>
      <c r="F30" s="4">
        <f t="shared" si="3"/>
        <v>222.22222222222223</v>
      </c>
      <c r="H30" s="3"/>
      <c r="I30" s="3"/>
      <c r="J30" s="3"/>
      <c r="K30" s="3"/>
      <c r="L30" s="3"/>
      <c r="M30" s="3"/>
    </row>
    <row r="31" spans="1:13" s="14" customFormat="1" ht="13.5" thickBot="1">
      <c r="A31" s="12">
        <v>7</v>
      </c>
      <c r="B31" s="13" t="s">
        <v>35</v>
      </c>
      <c r="E31" s="13"/>
      <c r="F31" s="15"/>
      <c r="G31" s="16">
        <f>SUM(F27:F30)</f>
        <v>414.22222222222229</v>
      </c>
    </row>
    <row r="32" spans="1:13" s="22" customFormat="1" ht="13.5" thickBot="1">
      <c r="A32" s="17"/>
      <c r="B32" s="18" t="s">
        <v>36</v>
      </c>
      <c r="C32" s="19"/>
      <c r="D32" s="19"/>
      <c r="E32" s="19">
        <f>G32*45</f>
        <v>522644.99999999994</v>
      </c>
      <c r="F32" s="20"/>
      <c r="G32" s="21">
        <f>SUM(G2:G31)</f>
        <v>11614.333333333332</v>
      </c>
    </row>
    <row r="33" spans="1:13" s="24" customFormat="1" ht="12.75">
      <c r="A33" s="23"/>
      <c r="D33" s="25"/>
      <c r="F33" s="25"/>
      <c r="G33" s="26"/>
      <c r="H33" s="27"/>
    </row>
    <row r="34" spans="1:13" ht="12.75">
      <c r="B34" s="9" t="s">
        <v>37</v>
      </c>
      <c r="E34" s="5"/>
      <c r="F34" s="9"/>
      <c r="G34" s="9"/>
      <c r="H34" s="3"/>
      <c r="I34" s="3"/>
      <c r="J34" s="3"/>
      <c r="K34" s="3"/>
      <c r="L34" s="3"/>
      <c r="M34" s="3"/>
    </row>
    <row r="35" spans="1:13" ht="12.75">
      <c r="C35" s="5" t="s">
        <v>44</v>
      </c>
      <c r="D35" s="5" t="s">
        <v>38</v>
      </c>
      <c r="E35" s="28"/>
      <c r="F35" s="3"/>
      <c r="G35" s="3"/>
      <c r="H35" s="3"/>
      <c r="I35" s="3"/>
      <c r="J35" s="3"/>
      <c r="K35" s="3"/>
      <c r="L35" s="3"/>
      <c r="M35" s="3"/>
    </row>
    <row r="36" spans="1:13" ht="12.75">
      <c r="B36" s="9" t="s">
        <v>39</v>
      </c>
      <c r="C36" s="5">
        <f>39998/5</f>
        <v>7999.6</v>
      </c>
      <c r="D36" s="5">
        <f>C36/C42%</f>
        <v>68.877753095348794</v>
      </c>
      <c r="E36" s="28"/>
      <c r="F36" s="6"/>
      <c r="G36" s="3"/>
      <c r="H36" s="3"/>
    </row>
    <row r="37" spans="1:13" ht="12.75">
      <c r="B37" s="9" t="s">
        <v>40</v>
      </c>
      <c r="C37" s="5">
        <v>477.8</v>
      </c>
      <c r="D37" s="5">
        <f>C37/C42%</f>
        <v>4.1139295000947111</v>
      </c>
      <c r="E37" s="5"/>
      <c r="F37" s="3"/>
      <c r="G37" s="3"/>
      <c r="H37" s="3"/>
      <c r="I37" s="3"/>
      <c r="J37" s="3"/>
      <c r="K37" s="3"/>
      <c r="L37" s="3"/>
      <c r="M37" s="3"/>
    </row>
    <row r="38" spans="1:13" ht="25.5">
      <c r="A38" s="12"/>
      <c r="B38" s="9" t="s">
        <v>41</v>
      </c>
      <c r="C38" s="5">
        <f>(600+1067)/5</f>
        <v>333.4</v>
      </c>
      <c r="D38" s="5">
        <f>C38/C42%</f>
        <v>2.8706238914432327</v>
      </c>
      <c r="E38" s="28"/>
      <c r="F38" s="3"/>
      <c r="G38" s="3"/>
      <c r="H38" s="3"/>
      <c r="I38" s="3"/>
      <c r="J38" s="3"/>
      <c r="K38" s="3"/>
      <c r="L38" s="3"/>
      <c r="M38" s="3"/>
    </row>
    <row r="39" spans="1:13" ht="12.75">
      <c r="B39" s="13" t="s">
        <v>42</v>
      </c>
      <c r="C39" s="5">
        <v>266.60000000000002</v>
      </c>
      <c r="D39" s="5">
        <f>C39/C42%</f>
        <v>2.2954658951972586</v>
      </c>
      <c r="E39" s="28"/>
      <c r="F39" s="6"/>
      <c r="G39" s="3"/>
      <c r="H39" s="3"/>
    </row>
    <row r="40" spans="1:13" ht="12.75">
      <c r="B40" s="5" t="s">
        <v>43</v>
      </c>
      <c r="C40" s="5">
        <f>10613/5</f>
        <v>2122.6</v>
      </c>
      <c r="D40" s="5">
        <f>C40/C42%</f>
        <v>18.275903635205179</v>
      </c>
      <c r="E40" s="28"/>
      <c r="F40" s="6"/>
      <c r="G40" s="3"/>
      <c r="H40" s="3"/>
    </row>
    <row r="41" spans="1:13" ht="13.5" thickBot="1">
      <c r="A41" s="29"/>
      <c r="B41" s="9" t="s">
        <v>35</v>
      </c>
      <c r="C41" s="5">
        <f>2071/5</f>
        <v>414.2</v>
      </c>
      <c r="D41" s="16">
        <f>C41/C42%</f>
        <v>3.5663239827108191</v>
      </c>
      <c r="E41" s="5"/>
      <c r="F41" s="6"/>
      <c r="G41" s="3"/>
      <c r="H41" s="3"/>
    </row>
    <row r="42" spans="1:13" ht="13.5" thickBot="1">
      <c r="B42" s="18" t="s">
        <v>45</v>
      </c>
      <c r="C42" s="21">
        <f>SUM(C36:C41)</f>
        <v>11614.2</v>
      </c>
      <c r="D42" s="35">
        <f>SUM(D36:D41)</f>
        <v>99.999999999999986</v>
      </c>
      <c r="E42" s="34"/>
      <c r="F42" s="3"/>
      <c r="G42" s="30"/>
    </row>
    <row r="43" spans="1:13" ht="12.75">
      <c r="C43" s="24"/>
      <c r="D43" s="24"/>
      <c r="E43" s="24"/>
      <c r="F43" s="25"/>
    </row>
    <row r="44" spans="1:13" ht="12.75"/>
    <row r="46" spans="1:13" ht="15">
      <c r="C46" s="31"/>
      <c r="D46" s="32"/>
    </row>
    <row r="47" spans="1:13" ht="12.75"/>
    <row r="48" spans="1:13" ht="12.75">
      <c r="B48" s="9"/>
    </row>
    <row r="49" spans="2:3" ht="12.75"/>
    <row r="50" spans="2:3" ht="12.75">
      <c r="B50" s="6"/>
      <c r="C50" s="33"/>
    </row>
    <row r="51" spans="2:3" ht="12.75">
      <c r="B51" s="6"/>
      <c r="C51" s="33"/>
    </row>
    <row r="52" spans="2:3" ht="12.75">
      <c r="B52" s="6"/>
      <c r="C52" s="33"/>
    </row>
    <row r="53" spans="2:3" ht="12.75">
      <c r="B53" s="6"/>
      <c r="C53" s="33"/>
    </row>
    <row r="54" spans="2:3" ht="12.75">
      <c r="B54" s="6"/>
      <c r="C54" s="33"/>
    </row>
    <row r="55" spans="2:3" ht="12.75">
      <c r="C55" s="4"/>
    </row>
    <row r="56" spans="2:3" ht="12.75"/>
    <row r="57" spans="2:3" ht="12.75"/>
    <row r="58" spans="2:3" ht="12.75"/>
    <row r="59" spans="2:3" ht="12.7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Meera Smith</dc:creator>
  <cp:lastModifiedBy>Meera Smith</cp:lastModifiedBy>
  <dcterms:created xsi:type="dcterms:W3CDTF">2010-07-26T18:35:35Z</dcterms:created>
  <dcterms:modified xsi:type="dcterms:W3CDTF">2010-07-26T18:54:02Z</dcterms:modified>
</cp:coreProperties>
</file>