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5 dws" sheetId="1" r:id="rId1"/>
    <sheet name="construction cost onl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<sst xmlns="http://schemas.openxmlformats.org/spreadsheetml/2006/main" count="75" uniqueCount="73">
  <si>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Budget for Five dugwells</t>
  </si>
  <si>
    <t>Rate in INR perunit or per monthfor salaries</t>
  </si>
  <si>
    <t>No. of Units</t>
  </si>
  <si>
    <t>exchange</t>
  </si>
  <si>
    <t>US$</t>
  </si>
  <si>
    <t>Subtotal</t>
  </si>
  <si>
    <t>in project</t>
  </si>
  <si>
    <t>in INR</t>
  </si>
  <si>
    <t>rate</t>
  </si>
  <si>
    <t>USD</t>
  </si>
  <si>
    <t>%</t>
  </si>
  <si>
    <t xml:space="preserve">Construction of 5 new dugwells </t>
  </si>
  <si>
    <t>construction</t>
  </si>
  <si>
    <t xml:space="preserve">Test of existing private and community tubewells around the site to assess the exposure (2 sources per site in duplicate) </t>
  </si>
  <si>
    <t>Test for Bacteria (TC and FC) of 5 dugwells after construction  (in duplicate) @ RS.500 for each count.</t>
  </si>
  <si>
    <t>Test for Arsenic of 5 dugwells after construction (in duplicate)</t>
  </si>
  <si>
    <t>water analysis</t>
  </si>
  <si>
    <t>Transport</t>
  </si>
  <si>
    <t>transport</t>
  </si>
  <si>
    <t>Project Co-ordinator</t>
  </si>
  <si>
    <t>Account Assistant</t>
  </si>
  <si>
    <t>Awareness Programmer</t>
  </si>
  <si>
    <t xml:space="preserve">Field Supervisor </t>
  </si>
  <si>
    <t>Assistant Field Supervisor 1</t>
  </si>
  <si>
    <t>Assistant Field Supervisor 2</t>
  </si>
  <si>
    <t>Existing field worker at Gaighata at PWSET2</t>
  </si>
  <si>
    <t>2 field workers (new)</t>
  </si>
  <si>
    <t xml:space="preserve">Data entry </t>
  </si>
  <si>
    <t xml:space="preserve">Rent: Primary Office in the village </t>
  </si>
  <si>
    <t>phone  ( 3 mobile phones)</t>
  </si>
  <si>
    <t>Stationary, paper, printing etc</t>
  </si>
  <si>
    <t>Other general expenses, meetings</t>
  </si>
  <si>
    <t>Auditing Fee in India, 2%</t>
  </si>
  <si>
    <t>administration</t>
  </si>
  <si>
    <t>Grand Total</t>
  </si>
  <si>
    <t>Notes:</t>
  </si>
  <si>
    <t>exchange 1US$=INR48.00</t>
  </si>
  <si>
    <t>Cost of six small projects (15+10+10+5+5+5 dws)</t>
  </si>
  <si>
    <t>Number of dugwells</t>
  </si>
  <si>
    <t>Number of beneficiaries</t>
  </si>
  <si>
    <t xml:space="preserve">Cost of water per person </t>
  </si>
  <si>
    <t>cost per dugwell</t>
  </si>
  <si>
    <t>Construction cost of deep dugwell with a special 20 feet PVC pipe. Due to the geological composition in this area of West Bengal it is not possible to dig manually more than 12-14 feet due to 'sand boiling'. The 20 feet pipe is inserted in the shallow dugwell to get water throughout the year (video).</t>
  </si>
  <si>
    <t>Sl. No</t>
  </si>
  <si>
    <t>Items</t>
  </si>
  <si>
    <t>Quantity</t>
  </si>
  <si>
    <t>INR</t>
  </si>
  <si>
    <t>8"dia pvc pipe-20 feet</t>
  </si>
  <si>
    <t>1.5"flexible pipe - 29 feet</t>
  </si>
  <si>
    <t>Boring testing sand</t>
  </si>
  <si>
    <t>labour for 8"dia pvc boring</t>
  </si>
  <si>
    <t>Dugwell digger labour charge</t>
  </si>
  <si>
    <t>Ring with transport</t>
  </si>
  <si>
    <t>Sand (bag)</t>
  </si>
  <si>
    <t>Brick</t>
  </si>
  <si>
    <t>cement (bag)</t>
  </si>
  <si>
    <t xml:space="preserve">Hand pump </t>
  </si>
  <si>
    <t>Mason (per dugwell)</t>
  </si>
  <si>
    <t>Stone chip (bag)</t>
  </si>
  <si>
    <t>van fare brick &amp; sand (per dugwell)</t>
  </si>
  <si>
    <t>wood batam for cover frame (per dugwell)</t>
  </si>
  <si>
    <t>Iron pipe ++ (per dugwell)</t>
  </si>
  <si>
    <t>Hand pump fitting (per dugwell)</t>
  </si>
  <si>
    <t>tin fitting (per dugwell)</t>
  </si>
  <si>
    <t>net (per feet)</t>
  </si>
  <si>
    <t>Iron point</t>
  </si>
  <si>
    <t>8"pipe transport</t>
  </si>
  <si>
    <t>fut valve washer ,valve, elbow T-socket</t>
  </si>
  <si>
    <t>Iron elbow ,socket</t>
  </si>
  <si>
    <t>Extra Van</t>
  </si>
  <si>
    <t>Indicator Board painting</t>
  </si>
  <si>
    <t>Total construction cost</t>
  </si>
  <si>
    <t>training &amp; service fee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</si>
</sst>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2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right" wrapText="1"/>
    </xf>
    <xf numFmtId="1" fontId="0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horizontal="right" wrapText="1"/>
    </xf>
    <xf numFmtId="1" fontId="0" fillId="0" borderId="8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 wrapText="1"/>
    </xf>
    <xf numFmtId="3" fontId="0" fillId="0" borderId="8" xfId="0" applyNumberFormat="1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6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" fontId="0" fillId="0" borderId="2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" fontId="0" fillId="0" borderId="15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1" fontId="0" fillId="0" borderId="9" xfId="0" applyNumberFormat="1" applyFont="1" applyBorder="1" applyAlignment="1">
      <alignment wrapText="1"/>
    </xf>
    <xf numFmtId="1" fontId="0" fillId="0" borderId="2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</xdr:row>
      <xdr:rowOff>0</xdr:rowOff>
    </xdr:from>
    <xdr:ext cx="9525" cy="9525"/>
    <xdr:sp>
      <xdr:nvSpPr>
        <xdr:cNvPr id="1" name="AutoShape 1" descr="http://in.mc943.mail.yahoo.com/mc/mail?cmd=cookie.setnonjs&amp;.rand=443533567&amp;mcrumb=nzWPg6rLZEy"/>
        <xdr:cNvSpPr>
          <a:spLocks noChangeAspect="1"/>
        </xdr:cNvSpPr>
      </xdr:nvSpPr>
      <xdr:spPr>
        <a:xfrm>
          <a:off x="3514725" y="7886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525" cy="9525"/>
    <xdr:sp>
      <xdr:nvSpPr>
        <xdr:cNvPr id="1" name="AutoShape 1" descr="http://in.mc943.mail.yahoo.com/mc/mail?cmd=cookie.setnonjs&amp;.rand=443533567&amp;mcrumb=nzWPg6rLZEy"/>
        <xdr:cNvSpPr>
          <a:spLocks noChangeAspect="1"/>
        </xdr:cNvSpPr>
      </xdr:nvSpPr>
      <xdr:spPr>
        <a:xfrm>
          <a:off x="0" y="1409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5">
      <selection activeCell="G41" sqref="G41"/>
    </sheetView>
  </sheetViews>
  <sheetFormatPr defaultColWidth="9.140625" defaultRowHeight="15.75" customHeight="1"/>
  <cols>
    <col min="1" max="1" width="52.7109375" style="2" customWidth="1"/>
    <col min="2" max="2" width="14.28125" style="6" customWidth="1"/>
    <col min="3" max="3" width="12.8515625" style="3" customWidth="1"/>
    <col min="4" max="4" width="10.8515625" style="3" customWidth="1"/>
    <col min="5" max="5" width="10.140625" style="4" bestFit="1" customWidth="1"/>
    <col min="6" max="6" width="10.8515625" style="5" customWidth="1"/>
    <col min="7" max="7" width="8.421875" style="5" customWidth="1"/>
    <col min="8" max="8" width="12.421875" style="3" customWidth="1"/>
    <col min="9" max="9" width="8.7109375" style="3" customWidth="1"/>
    <col min="10" max="10" width="9.140625" style="6" customWidth="1"/>
    <col min="11" max="16384" width="9.140625" style="2" customWidth="1"/>
  </cols>
  <sheetData>
    <row r="1" spans="1:2" ht="15.75" customHeight="1">
      <c r="A1" s="1" t="s">
        <v>0</v>
      </c>
      <c r="B1" s="2"/>
    </row>
    <row r="2" spans="2:7" ht="15.75" customHeight="1">
      <c r="B2" s="73" t="s">
        <v>1</v>
      </c>
      <c r="C2" s="3" t="s">
        <v>2</v>
      </c>
      <c r="D2" s="8"/>
      <c r="E2" s="4" t="s">
        <v>3</v>
      </c>
      <c r="F2" s="5" t="s">
        <v>4</v>
      </c>
      <c r="G2" s="5" t="s">
        <v>5</v>
      </c>
    </row>
    <row r="3" spans="1:7" s="15" customFormat="1" ht="35.25" customHeight="1" thickBot="1">
      <c r="A3" s="9"/>
      <c r="B3" s="74"/>
      <c r="C3" s="10" t="s">
        <v>6</v>
      </c>
      <c r="D3" s="11" t="s">
        <v>7</v>
      </c>
      <c r="E3" s="12" t="s">
        <v>8</v>
      </c>
      <c r="F3" s="13"/>
      <c r="G3" s="13" t="s">
        <v>4</v>
      </c>
    </row>
    <row r="4" spans="1:6" ht="15.75" customHeight="1">
      <c r="A4" s="16" t="s">
        <v>11</v>
      </c>
      <c r="B4" s="6">
        <v>26000</v>
      </c>
      <c r="C4" s="3">
        <v>5</v>
      </c>
      <c r="D4" s="3">
        <f aca="true" t="shared" si="0" ref="D4:D22">B4*C4</f>
        <v>130000</v>
      </c>
      <c r="E4" s="4">
        <v>48</v>
      </c>
      <c r="F4" s="5">
        <f aca="true" t="shared" si="1" ref="F4:F24">D4/E4</f>
        <v>2708.3333333333335</v>
      </c>
    </row>
    <row r="5" spans="1:6" ht="31.5" customHeight="1">
      <c r="A5" s="2" t="s">
        <v>13</v>
      </c>
      <c r="B5" s="6">
        <v>50</v>
      </c>
      <c r="C5" s="3">
        <v>20</v>
      </c>
      <c r="D5" s="3">
        <f t="shared" si="0"/>
        <v>1000</v>
      </c>
      <c r="E5" s="4">
        <v>48</v>
      </c>
      <c r="F5" s="5">
        <f t="shared" si="1"/>
        <v>20.833333333333332</v>
      </c>
    </row>
    <row r="6" spans="1:6" ht="31.5" customHeight="1">
      <c r="A6" s="16" t="s">
        <v>14</v>
      </c>
      <c r="B6" s="6">
        <v>500</v>
      </c>
      <c r="C6" s="3">
        <v>20</v>
      </c>
      <c r="D6" s="3">
        <f t="shared" si="0"/>
        <v>10000</v>
      </c>
      <c r="E6" s="4">
        <v>48</v>
      </c>
      <c r="F6" s="5">
        <f t="shared" si="1"/>
        <v>208.33333333333334</v>
      </c>
    </row>
    <row r="7" spans="1:6" ht="32.25" customHeight="1">
      <c r="A7" s="16" t="s">
        <v>15</v>
      </c>
      <c r="B7" s="6">
        <v>50</v>
      </c>
      <c r="C7" s="3">
        <v>10</v>
      </c>
      <c r="D7" s="3">
        <f t="shared" si="0"/>
        <v>500</v>
      </c>
      <c r="E7" s="4">
        <v>48</v>
      </c>
      <c r="F7" s="5">
        <f t="shared" si="1"/>
        <v>10.416666666666666</v>
      </c>
    </row>
    <row r="8" spans="1:6" ht="15.75" customHeight="1">
      <c r="A8" s="16" t="s">
        <v>17</v>
      </c>
      <c r="B8" s="6">
        <v>2800</v>
      </c>
      <c r="C8" s="3">
        <f>12*5/50</f>
        <v>1.2</v>
      </c>
      <c r="D8" s="3">
        <f t="shared" si="0"/>
        <v>3360</v>
      </c>
      <c r="E8" s="4">
        <v>48</v>
      </c>
      <c r="F8" s="5">
        <f t="shared" si="1"/>
        <v>70</v>
      </c>
    </row>
    <row r="9" spans="1:7" ht="15.75" customHeight="1">
      <c r="A9" s="16"/>
      <c r="F9" s="2"/>
      <c r="G9" s="5">
        <f>SUM(F4:F8)</f>
        <v>3017.916666666667</v>
      </c>
    </row>
    <row r="10" spans="1:6" ht="15.75" customHeight="1">
      <c r="A10" s="2" t="s">
        <v>19</v>
      </c>
      <c r="B10" s="6">
        <v>3000</v>
      </c>
      <c r="C10" s="3">
        <f>+C8</f>
        <v>1.2</v>
      </c>
      <c r="D10" s="3">
        <f t="shared" si="0"/>
        <v>3600</v>
      </c>
      <c r="E10" s="4">
        <v>48</v>
      </c>
      <c r="F10" s="5">
        <f t="shared" si="1"/>
        <v>75</v>
      </c>
    </row>
    <row r="11" spans="1:6" ht="15.75" customHeight="1">
      <c r="A11" s="2" t="s">
        <v>20</v>
      </c>
      <c r="B11" s="6">
        <v>3000</v>
      </c>
      <c r="C11" s="3">
        <f aca="true" t="shared" si="2" ref="C11:C22">+C10</f>
        <v>1.2</v>
      </c>
      <c r="D11" s="3">
        <f t="shared" si="0"/>
        <v>3600</v>
      </c>
      <c r="E11" s="4">
        <v>48</v>
      </c>
      <c r="F11" s="5">
        <f t="shared" si="1"/>
        <v>75</v>
      </c>
    </row>
    <row r="12" spans="1:6" ht="15.75" customHeight="1">
      <c r="A12" s="2" t="s">
        <v>21</v>
      </c>
      <c r="B12" s="3">
        <v>4000</v>
      </c>
      <c r="C12" s="3">
        <f t="shared" si="2"/>
        <v>1.2</v>
      </c>
      <c r="D12" s="3">
        <f t="shared" si="0"/>
        <v>4800</v>
      </c>
      <c r="E12" s="4">
        <v>48</v>
      </c>
      <c r="F12" s="5">
        <f t="shared" si="1"/>
        <v>100</v>
      </c>
    </row>
    <row r="13" spans="1:6" ht="15.75" customHeight="1">
      <c r="A13" s="2" t="s">
        <v>22</v>
      </c>
      <c r="B13" s="6">
        <v>5040</v>
      </c>
      <c r="C13" s="3">
        <f t="shared" si="2"/>
        <v>1.2</v>
      </c>
      <c r="D13" s="3">
        <f t="shared" si="0"/>
        <v>6048</v>
      </c>
      <c r="E13" s="4">
        <v>48</v>
      </c>
      <c r="F13" s="5">
        <f t="shared" si="1"/>
        <v>126</v>
      </c>
    </row>
    <row r="14" spans="1:6" ht="15.75" customHeight="1">
      <c r="A14" s="2" t="s">
        <v>23</v>
      </c>
      <c r="B14" s="6">
        <v>2240</v>
      </c>
      <c r="C14" s="3">
        <f t="shared" si="2"/>
        <v>1.2</v>
      </c>
      <c r="D14" s="3">
        <f t="shared" si="0"/>
        <v>2688</v>
      </c>
      <c r="E14" s="4">
        <v>48</v>
      </c>
      <c r="F14" s="5">
        <f t="shared" si="1"/>
        <v>56</v>
      </c>
    </row>
    <row r="15" spans="1:6" ht="15.75" customHeight="1">
      <c r="A15" s="2" t="s">
        <v>24</v>
      </c>
      <c r="B15" s="6">
        <v>2240</v>
      </c>
      <c r="C15" s="3">
        <f t="shared" si="2"/>
        <v>1.2</v>
      </c>
      <c r="D15" s="3">
        <f t="shared" si="0"/>
        <v>2688</v>
      </c>
      <c r="E15" s="4">
        <v>48</v>
      </c>
      <c r="F15" s="5">
        <f t="shared" si="1"/>
        <v>56</v>
      </c>
    </row>
    <row r="16" spans="1:6" ht="15.75" customHeight="1">
      <c r="A16" s="2" t="s">
        <v>25</v>
      </c>
      <c r="B16" s="17">
        <v>1600</v>
      </c>
      <c r="C16" s="3">
        <f t="shared" si="2"/>
        <v>1.2</v>
      </c>
      <c r="D16" s="3">
        <f t="shared" si="0"/>
        <v>1920</v>
      </c>
      <c r="E16" s="4">
        <v>48</v>
      </c>
      <c r="F16" s="5">
        <f t="shared" si="1"/>
        <v>40</v>
      </c>
    </row>
    <row r="17" spans="1:6" s="16" customFormat="1" ht="15.75" customHeight="1">
      <c r="A17" s="2" t="s">
        <v>26</v>
      </c>
      <c r="B17" s="17">
        <v>3000</v>
      </c>
      <c r="C17" s="3">
        <f t="shared" si="2"/>
        <v>1.2</v>
      </c>
      <c r="D17" s="3">
        <f t="shared" si="0"/>
        <v>3600</v>
      </c>
      <c r="E17" s="4">
        <v>48</v>
      </c>
      <c r="F17" s="5">
        <f t="shared" si="1"/>
        <v>75</v>
      </c>
    </row>
    <row r="18" spans="1:7" s="16" customFormat="1" ht="15.75" customHeight="1">
      <c r="A18" s="2" t="s">
        <v>27</v>
      </c>
      <c r="B18" s="6">
        <v>1000</v>
      </c>
      <c r="C18" s="3">
        <f t="shared" si="2"/>
        <v>1.2</v>
      </c>
      <c r="D18" s="3">
        <f t="shared" si="0"/>
        <v>1200</v>
      </c>
      <c r="E18" s="4">
        <v>48</v>
      </c>
      <c r="F18" s="5">
        <f t="shared" si="1"/>
        <v>25</v>
      </c>
      <c r="G18" s="8"/>
    </row>
    <row r="19" spans="1:7" s="16" customFormat="1" ht="15.75" customHeight="1">
      <c r="A19" s="2"/>
      <c r="B19" s="6"/>
      <c r="C19" s="3"/>
      <c r="D19" s="3"/>
      <c r="E19" s="4"/>
      <c r="G19" s="5">
        <f>SUM(F10:F18)</f>
        <v>628</v>
      </c>
    </row>
    <row r="20" spans="1:6" ht="15.75" customHeight="1">
      <c r="A20" s="2" t="s">
        <v>28</v>
      </c>
      <c r="B20" s="6">
        <v>560</v>
      </c>
      <c r="C20" s="3">
        <f>+C18</f>
        <v>1.2</v>
      </c>
      <c r="D20" s="3">
        <f t="shared" si="0"/>
        <v>672</v>
      </c>
      <c r="E20" s="4">
        <v>48</v>
      </c>
      <c r="F20" s="5">
        <f t="shared" si="1"/>
        <v>14</v>
      </c>
    </row>
    <row r="21" spans="1:6" ht="15.75" customHeight="1">
      <c r="A21" s="2" t="s">
        <v>29</v>
      </c>
      <c r="B21" s="6">
        <f>280*3</f>
        <v>840</v>
      </c>
      <c r="C21" s="3">
        <f t="shared" si="2"/>
        <v>1.2</v>
      </c>
      <c r="D21" s="3">
        <f t="shared" si="0"/>
        <v>1008</v>
      </c>
      <c r="E21" s="4">
        <v>48</v>
      </c>
      <c r="F21" s="5">
        <f t="shared" si="1"/>
        <v>21</v>
      </c>
    </row>
    <row r="22" spans="1:6" ht="15.75" customHeight="1">
      <c r="A22" s="2" t="s">
        <v>30</v>
      </c>
      <c r="B22" s="6">
        <v>224</v>
      </c>
      <c r="C22" s="3">
        <f t="shared" si="2"/>
        <v>1.2</v>
      </c>
      <c r="D22" s="3">
        <f t="shared" si="0"/>
        <v>268.8</v>
      </c>
      <c r="E22" s="4">
        <v>48</v>
      </c>
      <c r="F22" s="5">
        <f t="shared" si="1"/>
        <v>5.6000000000000005</v>
      </c>
    </row>
    <row r="23" spans="1:6" ht="15.75" customHeight="1">
      <c r="A23" s="2" t="s">
        <v>31</v>
      </c>
      <c r="C23" s="3">
        <v>1</v>
      </c>
      <c r="D23" s="3">
        <f>+F23*E23</f>
        <v>11280</v>
      </c>
      <c r="E23" s="4">
        <v>48</v>
      </c>
      <c r="F23" s="5">
        <v>235</v>
      </c>
    </row>
    <row r="24" spans="1:7" ht="18.75" customHeight="1">
      <c r="A24" s="2" t="s">
        <v>32</v>
      </c>
      <c r="D24" s="6">
        <f>0.02*(SUM(D4:D23))</f>
        <v>3764.656</v>
      </c>
      <c r="E24" s="4">
        <v>48</v>
      </c>
      <c r="F24" s="5">
        <f t="shared" si="1"/>
        <v>78.43033333333334</v>
      </c>
      <c r="G24" s="2"/>
    </row>
    <row r="25" spans="1:7" s="21" customFormat="1" ht="15" customHeight="1">
      <c r="A25" s="18"/>
      <c r="B25" s="7"/>
      <c r="C25" s="19"/>
      <c r="D25" s="7"/>
      <c r="E25" s="20"/>
      <c r="G25" s="22">
        <f>SUM(F20:F24)</f>
        <v>354.0303333333334</v>
      </c>
    </row>
    <row r="26" spans="1:7" s="29" customFormat="1" ht="17.25" customHeight="1" thickBot="1">
      <c r="A26" s="23" t="s">
        <v>34</v>
      </c>
      <c r="B26" s="24"/>
      <c r="C26" s="25"/>
      <c r="D26" s="26">
        <f>SUM(D2:D24)</f>
        <v>191997.45599999998</v>
      </c>
      <c r="E26" s="27">
        <v>48</v>
      </c>
      <c r="F26" s="26">
        <f>SUM(F2:F25)</f>
        <v>3999.947</v>
      </c>
      <c r="G26" s="28"/>
    </row>
    <row r="27" spans="1:10" s="38" customFormat="1" ht="17.25" customHeight="1" thickTop="1">
      <c r="A27" s="30"/>
      <c r="B27" s="31"/>
      <c r="C27" s="32"/>
      <c r="D27" s="33"/>
      <c r="E27" s="34"/>
      <c r="F27" s="35"/>
      <c r="G27" s="36"/>
      <c r="H27" s="34"/>
      <c r="I27" s="33"/>
      <c r="J27" s="37"/>
    </row>
    <row r="28" spans="1:7" ht="15.75" customHeight="1">
      <c r="A28" s="39" t="s">
        <v>35</v>
      </c>
      <c r="B28" s="40"/>
      <c r="C28" s="2"/>
      <c r="G28" s="35"/>
    </row>
    <row r="29" spans="1:5" ht="15.75" customHeight="1" thickBot="1">
      <c r="A29" s="41" t="s">
        <v>36</v>
      </c>
      <c r="B29" s="40"/>
      <c r="C29" s="10"/>
      <c r="D29" s="10" t="s">
        <v>9</v>
      </c>
      <c r="E29" s="14" t="s">
        <v>10</v>
      </c>
    </row>
    <row r="30" spans="1:6" ht="15.75" customHeight="1">
      <c r="A30" s="41" t="s">
        <v>37</v>
      </c>
      <c r="B30" s="42">
        <v>40000</v>
      </c>
      <c r="C30" s="3" t="s">
        <v>12</v>
      </c>
      <c r="D30" s="5">
        <v>2708.3333333333335</v>
      </c>
      <c r="E30" s="6">
        <v>68</v>
      </c>
      <c r="F30" s="3"/>
    </row>
    <row r="31" spans="1:6" ht="15.75" customHeight="1">
      <c r="A31" s="40" t="s">
        <v>38</v>
      </c>
      <c r="B31" s="40">
        <v>50</v>
      </c>
      <c r="C31" s="3" t="s">
        <v>16</v>
      </c>
      <c r="D31" s="4">
        <f>F5+F6+F7</f>
        <v>239.58333333333334</v>
      </c>
      <c r="E31" s="6">
        <v>6</v>
      </c>
      <c r="F31" s="3"/>
    </row>
    <row r="32" spans="1:6" ht="15.75" customHeight="1">
      <c r="A32" s="40" t="s">
        <v>39</v>
      </c>
      <c r="B32" s="40">
        <v>1400</v>
      </c>
      <c r="C32" s="3" t="s">
        <v>18</v>
      </c>
      <c r="D32" s="4">
        <v>70</v>
      </c>
      <c r="E32" s="6">
        <v>2</v>
      </c>
      <c r="F32" s="3"/>
    </row>
    <row r="33" spans="1:6" ht="27.75" customHeight="1">
      <c r="A33" s="39" t="s">
        <v>40</v>
      </c>
      <c r="B33" s="43">
        <f>40000/1400</f>
        <v>28.571428571428573</v>
      </c>
      <c r="C33" s="8" t="s">
        <v>72</v>
      </c>
      <c r="D33" s="5">
        <v>628</v>
      </c>
      <c r="E33" s="6">
        <v>16</v>
      </c>
      <c r="F33" s="44"/>
    </row>
    <row r="34" spans="1:6" ht="16.5" customHeight="1">
      <c r="A34" s="39" t="s">
        <v>41</v>
      </c>
      <c r="B34" s="40">
        <f>40000/50</f>
        <v>800</v>
      </c>
      <c r="C34" s="3" t="s">
        <v>33</v>
      </c>
      <c r="D34" s="5">
        <v>354</v>
      </c>
      <c r="E34" s="17">
        <v>9</v>
      </c>
      <c r="F34" s="45"/>
    </row>
    <row r="35" spans="1:6" ht="15.75" customHeight="1" thickBot="1">
      <c r="A35" s="46"/>
      <c r="B35" s="47"/>
      <c r="C35" s="27"/>
      <c r="D35" s="27"/>
      <c r="E35" s="26">
        <v>100</v>
      </c>
      <c r="F35" s="45"/>
    </row>
    <row r="36" spans="1:6" ht="15.75" customHeight="1" thickTop="1">
      <c r="A36" s="48"/>
      <c r="B36" s="47"/>
      <c r="F36" s="45"/>
    </row>
    <row r="37" spans="2:6" ht="15.75" customHeight="1">
      <c r="B37" s="47"/>
      <c r="F37" s="45"/>
    </row>
    <row r="38" spans="2:6" ht="15.75" customHeight="1">
      <c r="B38" s="47"/>
      <c r="F38" s="45"/>
    </row>
    <row r="39" spans="2:6" ht="15.75" customHeight="1">
      <c r="B39" s="47"/>
      <c r="E39" s="6"/>
      <c r="F39" s="45"/>
    </row>
    <row r="40" spans="2:6" ht="15.75" customHeight="1">
      <c r="B40" s="47"/>
      <c r="E40" s="6"/>
      <c r="F40" s="45"/>
    </row>
    <row r="41" spans="2:6" ht="15.75" customHeight="1">
      <c r="B41" s="47"/>
      <c r="E41" s="6"/>
      <c r="F41" s="45"/>
    </row>
    <row r="42" spans="2:6" ht="15.75" customHeight="1">
      <c r="B42" s="47"/>
      <c r="E42" s="6"/>
      <c r="F42" s="45"/>
    </row>
    <row r="43" spans="2:6" ht="15.75" customHeight="1">
      <c r="B43" s="47"/>
      <c r="C43" s="8"/>
      <c r="D43" s="8"/>
      <c r="E43" s="17"/>
      <c r="F43" s="45"/>
    </row>
    <row r="44" spans="2:6" ht="15.75" customHeight="1">
      <c r="B44" s="47"/>
      <c r="F44" s="45"/>
    </row>
    <row r="45" spans="2:6" ht="15.75" customHeight="1">
      <c r="B45" s="47"/>
      <c r="C45" s="8"/>
      <c r="D45" s="5"/>
      <c r="E45" s="6"/>
      <c r="F45" s="45"/>
    </row>
    <row r="46" spans="2:6" ht="15.75" customHeight="1">
      <c r="B46" s="47"/>
      <c r="E46" s="6"/>
      <c r="F46" s="45"/>
    </row>
    <row r="47" spans="2:6" ht="15.75" customHeight="1">
      <c r="B47" s="47"/>
      <c r="E47" s="6"/>
      <c r="F47" s="45"/>
    </row>
    <row r="48" spans="2:6" ht="15.75" customHeight="1">
      <c r="B48" s="47"/>
      <c r="E48" s="6"/>
      <c r="F48" s="45"/>
    </row>
    <row r="49" spans="2:6" ht="24" customHeight="1">
      <c r="B49" s="47"/>
      <c r="C49" s="2"/>
      <c r="D49" s="4"/>
      <c r="E49" s="6"/>
      <c r="F49" s="45"/>
    </row>
    <row r="50" spans="2:6" ht="24.75" customHeight="1">
      <c r="B50" s="47"/>
      <c r="F50" s="45"/>
    </row>
    <row r="51" spans="2:6" ht="15.75" customHeight="1">
      <c r="B51" s="47"/>
      <c r="F51" s="45"/>
    </row>
    <row r="52" spans="2:6" ht="15.75" customHeight="1">
      <c r="B52" s="47"/>
      <c r="F52" s="45"/>
    </row>
    <row r="53" spans="2:6" ht="15.75" customHeight="1">
      <c r="B53" s="47"/>
      <c r="C53" s="45"/>
      <c r="D53" s="45"/>
      <c r="E53" s="45"/>
      <c r="F53" s="49"/>
    </row>
    <row r="54" spans="2:6" ht="15.75" customHeight="1">
      <c r="B54" s="47"/>
      <c r="C54" s="45"/>
      <c r="D54" s="45"/>
      <c r="E54" s="45"/>
      <c r="F54" s="45"/>
    </row>
    <row r="55" spans="2:6" ht="15.75" customHeight="1">
      <c r="B55" s="47"/>
      <c r="C55" s="45"/>
      <c r="D55" s="45"/>
      <c r="E55" s="45"/>
      <c r="F55" s="45"/>
    </row>
    <row r="56" spans="2:6" ht="15.75" customHeight="1">
      <c r="B56" s="47"/>
      <c r="C56" s="45"/>
      <c r="D56" s="45"/>
      <c r="E56" s="45"/>
      <c r="F56" s="45"/>
    </row>
    <row r="57" spans="2:6" ht="15.75" customHeight="1" thickBot="1">
      <c r="B57" s="50"/>
      <c r="C57" s="51"/>
      <c r="D57" s="51"/>
      <c r="E57" s="51"/>
      <c r="F57" s="51"/>
    </row>
    <row r="58" spans="2:6" ht="15.75" customHeight="1" thickBot="1">
      <c r="B58" s="52"/>
      <c r="C58" s="53"/>
      <c r="D58" s="53"/>
      <c r="E58" s="53"/>
      <c r="F58" s="53"/>
    </row>
    <row r="59" spans="2:6" ht="15.75" customHeight="1">
      <c r="B59" s="2"/>
      <c r="C59" s="2"/>
      <c r="D59" s="2"/>
      <c r="E59" s="6"/>
      <c r="F59" s="3"/>
    </row>
    <row r="60" spans="2:6" ht="15.75" customHeight="1">
      <c r="B60" s="2"/>
      <c r="C60" s="2"/>
      <c r="D60" s="2"/>
      <c r="E60" s="6"/>
      <c r="F60" s="3"/>
    </row>
    <row r="61" spans="2:6" ht="15.75" customHeight="1">
      <c r="B61" s="2"/>
      <c r="C61" s="2"/>
      <c r="D61" s="2"/>
      <c r="E61" s="6"/>
      <c r="F61" s="3"/>
    </row>
    <row r="62" spans="2:6" ht="15.75" customHeight="1">
      <c r="B62" s="2"/>
      <c r="C62" s="2"/>
      <c r="D62" s="2"/>
      <c r="E62" s="6"/>
      <c r="F62" s="3"/>
    </row>
    <row r="63" spans="2:6" ht="15.75" customHeight="1">
      <c r="B63" s="2"/>
      <c r="C63" s="2"/>
      <c r="D63" s="2"/>
      <c r="E63" s="6"/>
      <c r="F63" s="3"/>
    </row>
    <row r="64" spans="2:6" ht="15.75" customHeight="1">
      <c r="B64" s="2"/>
      <c r="C64" s="2"/>
      <c r="D64" s="2"/>
      <c r="E64" s="6"/>
      <c r="F64" s="3"/>
    </row>
    <row r="65" spans="2:6" ht="15.75" customHeight="1">
      <c r="B65" s="2"/>
      <c r="C65" s="6"/>
      <c r="D65" s="6"/>
      <c r="E65" s="3"/>
      <c r="F65" s="3"/>
    </row>
    <row r="66" spans="2:6" ht="15.75" customHeight="1">
      <c r="B66" s="2"/>
      <c r="C66" s="6"/>
      <c r="D66" s="6"/>
      <c r="E66" s="3"/>
      <c r="F66" s="3"/>
    </row>
    <row r="67" spans="2:6" ht="15.75" customHeight="1">
      <c r="B67" s="2"/>
      <c r="C67" s="6"/>
      <c r="D67" s="6"/>
      <c r="E67" s="3"/>
      <c r="F67" s="3"/>
    </row>
    <row r="68" spans="2:6" ht="15.75" customHeight="1">
      <c r="B68" s="2"/>
      <c r="C68" s="6"/>
      <c r="D68" s="6"/>
      <c r="E68" s="3"/>
      <c r="F68" s="3"/>
    </row>
    <row r="69" spans="2:6" ht="15.75" customHeight="1">
      <c r="B69" s="2"/>
      <c r="C69" s="6"/>
      <c r="D69" s="6"/>
      <c r="E69" s="3"/>
      <c r="F69" s="3"/>
    </row>
    <row r="70" spans="2:6" ht="15.75" customHeight="1">
      <c r="B70" s="2"/>
      <c r="C70" s="6"/>
      <c r="D70" s="6"/>
      <c r="E70" s="3"/>
      <c r="F70" s="3"/>
    </row>
    <row r="71" spans="2:6" ht="15.75" customHeight="1">
      <c r="B71" s="2"/>
      <c r="C71" s="6"/>
      <c r="D71" s="6"/>
      <c r="E71" s="3"/>
      <c r="F71" s="3"/>
    </row>
    <row r="72" spans="2:6" ht="15.75" customHeight="1">
      <c r="B72" s="2"/>
      <c r="C72" s="6"/>
      <c r="D72" s="6"/>
      <c r="E72" s="3"/>
      <c r="F72" s="3"/>
    </row>
    <row r="73" spans="2:6" ht="15.75" customHeight="1">
      <c r="B73" s="2"/>
      <c r="C73" s="6"/>
      <c r="D73" s="6"/>
      <c r="E73" s="3"/>
      <c r="F73" s="3"/>
    </row>
    <row r="74" spans="2:6" ht="15.75" customHeight="1">
      <c r="B74" s="2"/>
      <c r="C74" s="6"/>
      <c r="D74" s="6"/>
      <c r="E74" s="3"/>
      <c r="F74" s="3"/>
    </row>
    <row r="75" spans="2:6" ht="15.75" customHeight="1">
      <c r="B75" s="2"/>
      <c r="C75" s="6"/>
      <c r="D75" s="6"/>
      <c r="E75" s="3"/>
      <c r="F75" s="3"/>
    </row>
  </sheetData>
  <mergeCells count="1">
    <mergeCell ref="B2:B3"/>
  </mergeCells>
  <printOptions/>
  <pageMargins left="0.75" right="0.75" top="1" bottom="1" header="0.5" footer="0.5"/>
  <pageSetup horizontalDpi="600" verticalDpi="600" orientation="landscape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G13" sqref="G13"/>
    </sheetView>
  </sheetViews>
  <sheetFormatPr defaultColWidth="9.140625" defaultRowHeight="13.5" customHeight="1"/>
  <cols>
    <col min="1" max="1" width="9.140625" style="70" customWidth="1"/>
    <col min="2" max="2" width="33.140625" style="57" customWidth="1"/>
    <col min="3" max="3" width="14.421875" style="57" customWidth="1"/>
    <col min="4" max="4" width="9.7109375" style="57" customWidth="1"/>
    <col min="5" max="5" width="11.57421875" style="60" bestFit="1" customWidth="1"/>
    <col min="6" max="16384" width="9.140625" style="57" customWidth="1"/>
  </cols>
  <sheetData>
    <row r="1" spans="1:5" ht="63" customHeight="1">
      <c r="A1" s="75" t="s">
        <v>42</v>
      </c>
      <c r="B1" s="76"/>
      <c r="C1" s="76"/>
      <c r="D1" s="76"/>
      <c r="E1" s="77"/>
    </row>
    <row r="2" spans="1:5" ht="16.5" customHeight="1">
      <c r="A2" s="54"/>
      <c r="B2" s="55"/>
      <c r="C2" s="55"/>
      <c r="D2" s="55"/>
      <c r="E2" s="56"/>
    </row>
    <row r="3" spans="1:5" ht="18" customHeight="1">
      <c r="A3" s="58" t="s">
        <v>43</v>
      </c>
      <c r="B3" s="59" t="s">
        <v>44</v>
      </c>
      <c r="C3" s="59" t="s">
        <v>45</v>
      </c>
      <c r="D3" s="59" t="s">
        <v>46</v>
      </c>
      <c r="E3" s="60" t="s">
        <v>9</v>
      </c>
    </row>
    <row r="4" spans="1:5" ht="13.5" customHeight="1">
      <c r="A4" s="61">
        <v>1</v>
      </c>
      <c r="B4" s="62" t="s">
        <v>47</v>
      </c>
      <c r="C4" s="62">
        <v>20</v>
      </c>
      <c r="D4" s="62">
        <v>8000</v>
      </c>
      <c r="E4" s="60">
        <f>D4/48</f>
        <v>166.66666666666666</v>
      </c>
    </row>
    <row r="5" spans="1:5" ht="13.5" customHeight="1">
      <c r="A5" s="61">
        <v>2</v>
      </c>
      <c r="B5" s="62" t="s">
        <v>48</v>
      </c>
      <c r="C5" s="62">
        <v>29</v>
      </c>
      <c r="D5" s="62">
        <v>812</v>
      </c>
      <c r="E5" s="60">
        <f aca="true" t="shared" si="0" ref="E5:E28">D5/48</f>
        <v>16.916666666666668</v>
      </c>
    </row>
    <row r="6" spans="1:5" ht="13.5" customHeight="1">
      <c r="A6" s="61">
        <v>3</v>
      </c>
      <c r="B6" s="62" t="s">
        <v>49</v>
      </c>
      <c r="C6" s="62">
        <v>1</v>
      </c>
      <c r="D6" s="62">
        <v>500</v>
      </c>
      <c r="E6" s="60">
        <f t="shared" si="0"/>
        <v>10.416666666666666</v>
      </c>
    </row>
    <row r="7" spans="1:5" ht="13.5" customHeight="1">
      <c r="A7" s="61">
        <v>4</v>
      </c>
      <c r="B7" s="62" t="s">
        <v>50</v>
      </c>
      <c r="C7" s="62"/>
      <c r="D7" s="62">
        <v>1600</v>
      </c>
      <c r="E7" s="60">
        <f t="shared" si="0"/>
        <v>33.333333333333336</v>
      </c>
    </row>
    <row r="8" spans="1:5" ht="13.5" customHeight="1">
      <c r="A8" s="61">
        <v>5</v>
      </c>
      <c r="B8" s="62" t="s">
        <v>51</v>
      </c>
      <c r="C8" s="62">
        <v>1</v>
      </c>
      <c r="D8" s="62">
        <v>1300</v>
      </c>
      <c r="E8" s="60">
        <f t="shared" si="0"/>
        <v>27.083333333333332</v>
      </c>
    </row>
    <row r="9" spans="1:5" ht="13.5" customHeight="1">
      <c r="A9" s="61">
        <v>6</v>
      </c>
      <c r="B9" s="62" t="s">
        <v>52</v>
      </c>
      <c r="C9" s="62">
        <v>14</v>
      </c>
      <c r="D9" s="62">
        <f>14*188</f>
        <v>2632</v>
      </c>
      <c r="E9" s="60">
        <f t="shared" si="0"/>
        <v>54.833333333333336</v>
      </c>
    </row>
    <row r="10" spans="1:5" ht="13.5" customHeight="1">
      <c r="A10" s="61">
        <v>7</v>
      </c>
      <c r="B10" s="62" t="s">
        <v>53</v>
      </c>
      <c r="C10" s="62">
        <v>60</v>
      </c>
      <c r="D10" s="62">
        <f>C10*26</f>
        <v>1560</v>
      </c>
      <c r="E10" s="60">
        <f t="shared" si="0"/>
        <v>32.5</v>
      </c>
    </row>
    <row r="11" spans="1:5" ht="13.5" customHeight="1">
      <c r="A11" s="61">
        <v>8</v>
      </c>
      <c r="B11" s="62" t="s">
        <v>54</v>
      </c>
      <c r="C11" s="62">
        <v>350</v>
      </c>
      <c r="D11" s="62">
        <f>C11*5</f>
        <v>1750</v>
      </c>
      <c r="E11" s="60">
        <f t="shared" si="0"/>
        <v>36.458333333333336</v>
      </c>
    </row>
    <row r="12" spans="1:5" ht="13.5" customHeight="1">
      <c r="A12" s="61">
        <v>9</v>
      </c>
      <c r="B12" s="62" t="s">
        <v>55</v>
      </c>
      <c r="C12" s="62">
        <v>4</v>
      </c>
      <c r="D12" s="62">
        <f>C12*280</f>
        <v>1120</v>
      </c>
      <c r="E12" s="60">
        <f t="shared" si="0"/>
        <v>23.333333333333332</v>
      </c>
    </row>
    <row r="13" spans="1:5" ht="13.5" customHeight="1">
      <c r="A13" s="61">
        <v>10</v>
      </c>
      <c r="B13" s="62" t="s">
        <v>56</v>
      </c>
      <c r="C13" s="62">
        <v>1</v>
      </c>
      <c r="D13" s="62">
        <v>850</v>
      </c>
      <c r="E13" s="60">
        <f t="shared" si="0"/>
        <v>17.708333333333332</v>
      </c>
    </row>
    <row r="14" spans="1:5" ht="13.5" customHeight="1">
      <c r="A14" s="61">
        <v>11</v>
      </c>
      <c r="B14" s="62" t="s">
        <v>57</v>
      </c>
      <c r="C14" s="62">
        <v>1</v>
      </c>
      <c r="D14" s="62">
        <v>750</v>
      </c>
      <c r="E14" s="60">
        <f t="shared" si="0"/>
        <v>15.625</v>
      </c>
    </row>
    <row r="15" spans="1:5" ht="13.5" customHeight="1">
      <c r="A15" s="61">
        <v>12</v>
      </c>
      <c r="B15" s="62" t="s">
        <v>58</v>
      </c>
      <c r="C15" s="62">
        <v>1</v>
      </c>
      <c r="D15" s="62">
        <v>46</v>
      </c>
      <c r="E15" s="60">
        <f t="shared" si="0"/>
        <v>0.9583333333333334</v>
      </c>
    </row>
    <row r="16" spans="1:5" ht="13.5" customHeight="1">
      <c r="A16" s="61">
        <v>13</v>
      </c>
      <c r="B16" s="62" t="s">
        <v>59</v>
      </c>
      <c r="C16" s="62"/>
      <c r="D16" s="62">
        <v>1200</v>
      </c>
      <c r="E16" s="60">
        <f t="shared" si="0"/>
        <v>25</v>
      </c>
    </row>
    <row r="17" spans="1:5" ht="13.5" customHeight="1">
      <c r="A17" s="61">
        <v>14</v>
      </c>
      <c r="B17" s="62" t="s">
        <v>60</v>
      </c>
      <c r="C17" s="62"/>
      <c r="D17" s="62">
        <v>200</v>
      </c>
      <c r="E17" s="60">
        <f t="shared" si="0"/>
        <v>4.166666666666667</v>
      </c>
    </row>
    <row r="18" spans="1:5" ht="13.5" customHeight="1">
      <c r="A18" s="61">
        <v>15</v>
      </c>
      <c r="B18" s="62" t="s">
        <v>61</v>
      </c>
      <c r="C18" s="62"/>
      <c r="D18" s="62">
        <v>600</v>
      </c>
      <c r="E18" s="60">
        <f t="shared" si="0"/>
        <v>12.5</v>
      </c>
    </row>
    <row r="19" spans="1:5" ht="13.5" customHeight="1">
      <c r="A19" s="61">
        <v>16</v>
      </c>
      <c r="B19" s="62" t="s">
        <v>62</v>
      </c>
      <c r="C19" s="62"/>
      <c r="D19" s="62">
        <v>400</v>
      </c>
      <c r="E19" s="60">
        <f t="shared" si="0"/>
        <v>8.333333333333334</v>
      </c>
    </row>
    <row r="20" spans="1:5" ht="13.5" customHeight="1">
      <c r="A20" s="61">
        <v>17</v>
      </c>
      <c r="B20" s="62" t="s">
        <v>63</v>
      </c>
      <c r="C20" s="62"/>
      <c r="D20" s="62">
        <v>220</v>
      </c>
      <c r="E20" s="60">
        <f t="shared" si="0"/>
        <v>4.583333333333333</v>
      </c>
    </row>
    <row r="21" spans="1:5" ht="13.5" customHeight="1">
      <c r="A21" s="61">
        <v>18</v>
      </c>
      <c r="B21" s="62" t="s">
        <v>64</v>
      </c>
      <c r="C21" s="62">
        <v>15</v>
      </c>
      <c r="D21" s="62">
        <f>15*16</f>
        <v>240</v>
      </c>
      <c r="E21" s="60">
        <f t="shared" si="0"/>
        <v>5</v>
      </c>
    </row>
    <row r="22" spans="1:5" ht="13.5" customHeight="1">
      <c r="A22" s="61">
        <v>19</v>
      </c>
      <c r="B22" s="62" t="s">
        <v>65</v>
      </c>
      <c r="C22" s="62"/>
      <c r="D22" s="62">
        <v>130</v>
      </c>
      <c r="E22" s="60">
        <f t="shared" si="0"/>
        <v>2.7083333333333335</v>
      </c>
    </row>
    <row r="23" spans="1:5" ht="13.5" customHeight="1">
      <c r="A23" s="61">
        <v>20</v>
      </c>
      <c r="B23" s="62" t="s">
        <v>66</v>
      </c>
      <c r="C23" s="62"/>
      <c r="D23" s="63">
        <v>200</v>
      </c>
      <c r="E23" s="60">
        <f t="shared" si="0"/>
        <v>4.166666666666667</v>
      </c>
    </row>
    <row r="24" spans="1:5" ht="13.5" customHeight="1">
      <c r="A24" s="61">
        <v>21</v>
      </c>
      <c r="B24" s="62" t="s">
        <v>67</v>
      </c>
      <c r="C24" s="62"/>
      <c r="D24" s="62">
        <v>175</v>
      </c>
      <c r="E24" s="60">
        <f t="shared" si="0"/>
        <v>3.6458333333333335</v>
      </c>
    </row>
    <row r="25" spans="1:5" ht="13.5" customHeight="1">
      <c r="A25" s="61">
        <v>22</v>
      </c>
      <c r="B25" s="62" t="s">
        <v>68</v>
      </c>
      <c r="C25" s="62"/>
      <c r="D25" s="62">
        <v>155</v>
      </c>
      <c r="E25" s="60">
        <f t="shared" si="0"/>
        <v>3.2291666666666665</v>
      </c>
    </row>
    <row r="26" spans="1:5" ht="13.5" customHeight="1">
      <c r="A26" s="61">
        <v>23</v>
      </c>
      <c r="B26" s="62" t="s">
        <v>69</v>
      </c>
      <c r="C26" s="62"/>
      <c r="D26" s="62">
        <v>1000</v>
      </c>
      <c r="E26" s="60">
        <f t="shared" si="0"/>
        <v>20.833333333333332</v>
      </c>
    </row>
    <row r="27" spans="1:5" ht="13.5" customHeight="1" thickBot="1">
      <c r="A27" s="61">
        <v>24</v>
      </c>
      <c r="B27" s="64" t="s">
        <v>70</v>
      </c>
      <c r="C27" s="64"/>
      <c r="D27" s="64">
        <v>130</v>
      </c>
      <c r="E27" s="65">
        <f t="shared" si="0"/>
        <v>2.7083333333333335</v>
      </c>
    </row>
    <row r="28" spans="1:6" ht="13.5" customHeight="1" thickBot="1">
      <c r="A28" s="66"/>
      <c r="B28" s="67" t="s">
        <v>71</v>
      </c>
      <c r="C28" s="68"/>
      <c r="D28" s="68">
        <f>SUM(D4:D27)</f>
        <v>25570</v>
      </c>
      <c r="E28" s="69">
        <f t="shared" si="0"/>
        <v>532.7083333333334</v>
      </c>
      <c r="F28" s="56"/>
    </row>
    <row r="29" spans="2:5" ht="13.5" customHeight="1">
      <c r="B29" s="71"/>
      <c r="C29" s="71"/>
      <c r="D29" s="71"/>
      <c r="E29" s="72"/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Meera Smith</dc:creator>
  <cp:keywords/>
  <dc:description/>
  <cp:lastModifiedBy>Meera Smith</cp:lastModifiedBy>
  <cp:lastPrinted>2009-07-13T02:03:55Z</cp:lastPrinted>
  <dcterms:created xsi:type="dcterms:W3CDTF">2009-07-13T01:48:23Z</dcterms:created>
  <dcterms:modified xsi:type="dcterms:W3CDTF">2009-07-13T02:08:10Z</dcterms:modified>
  <cp:category/>
  <cp:version/>
  <cp:contentType/>
  <cp:contentStatus/>
</cp:coreProperties>
</file>