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construction" sheetId="1" r:id="rId1"/>
    <sheet name="payroll" sheetId="2" r:id="rId2"/>
    <sheet name="budget for 50 bi-tech wells" sheetId="3" r:id="rId3"/>
    <sheet name="budget for 10 bi-tech wells" sheetId="4" r:id="rId4"/>
  </sheets>
  <calcPr calcId="145621"/>
</workbook>
</file>

<file path=xl/calcChain.xml><?xml version="1.0" encoding="utf-8"?>
<calcChain xmlns="http://schemas.openxmlformats.org/spreadsheetml/2006/main">
  <c r="C24" i="3" l="1"/>
  <c r="C23" i="3"/>
  <c r="D20" i="3"/>
  <c r="C20" i="3"/>
  <c r="D19" i="3"/>
  <c r="D18" i="3"/>
  <c r="D17" i="3"/>
  <c r="D16" i="3"/>
  <c r="D15" i="3"/>
  <c r="C24" i="4"/>
  <c r="C23" i="4"/>
  <c r="C20" i="4"/>
  <c r="G12" i="4"/>
  <c r="E33" i="1" l="1"/>
  <c r="D27" i="1"/>
  <c r="D26" i="1"/>
  <c r="D25" i="1"/>
  <c r="D21" i="1"/>
  <c r="D12" i="1"/>
  <c r="D13" i="1"/>
  <c r="D10" i="1"/>
  <c r="D5" i="1"/>
  <c r="H11" i="4" l="1"/>
  <c r="H4" i="4"/>
  <c r="H3" i="4"/>
  <c r="H2" i="4"/>
  <c r="D19" i="4"/>
  <c r="F10" i="4"/>
  <c r="E9" i="4"/>
  <c r="F9" i="4" s="1"/>
  <c r="E8" i="4"/>
  <c r="F8" i="4" s="1"/>
  <c r="E6" i="4"/>
  <c r="F6" i="4" s="1"/>
  <c r="E5" i="4"/>
  <c r="F5" i="4" s="1"/>
  <c r="E4" i="4"/>
  <c r="F4" i="4" s="1"/>
  <c r="E3" i="4"/>
  <c r="F3" i="4" s="1"/>
  <c r="E2" i="4"/>
  <c r="F2" i="4" s="1"/>
  <c r="E6" i="3"/>
  <c r="F6" i="3" s="1"/>
  <c r="E8" i="3"/>
  <c r="F8" i="3" s="1"/>
  <c r="G7" i="4" l="1"/>
  <c r="H7" i="4" s="1"/>
  <c r="H12" i="4" s="1"/>
  <c r="F12" i="4"/>
  <c r="E12" i="4" s="1"/>
  <c r="D17" i="4"/>
  <c r="D18" i="4"/>
  <c r="D16" i="4"/>
  <c r="D15" i="4"/>
  <c r="F10" i="3"/>
  <c r="E9" i="3"/>
  <c r="F9" i="3" s="1"/>
  <c r="E4" i="3"/>
  <c r="F4" i="3" s="1"/>
  <c r="E3" i="3"/>
  <c r="F14" i="2"/>
  <c r="E9" i="2"/>
  <c r="E8" i="2"/>
  <c r="E11" i="2"/>
  <c r="E4" i="2"/>
  <c r="E7" i="2"/>
  <c r="E12" i="2"/>
  <c r="E6" i="2"/>
  <c r="E5" i="3"/>
  <c r="F5" i="3" s="1"/>
  <c r="G7" i="3" s="1"/>
  <c r="G12" i="3" s="1"/>
  <c r="E2" i="3"/>
  <c r="F2" i="3" s="1"/>
  <c r="D14" i="2"/>
  <c r="D31" i="1"/>
  <c r="D30" i="1"/>
  <c r="D29" i="1"/>
  <c r="D28" i="1"/>
  <c r="D22" i="1"/>
  <c r="D20" i="1"/>
  <c r="D19" i="1"/>
  <c r="D18" i="1"/>
  <c r="D17" i="1"/>
  <c r="D16" i="1"/>
  <c r="D15" i="1"/>
  <c r="D14" i="1"/>
  <c r="D9" i="1"/>
  <c r="D8" i="1"/>
  <c r="D7" i="1"/>
  <c r="D6" i="1"/>
  <c r="D4" i="1"/>
  <c r="D3" i="1"/>
  <c r="D20" i="4" l="1"/>
  <c r="D32" i="1"/>
  <c r="D23" i="1"/>
  <c r="D11" i="1"/>
  <c r="F3" i="3"/>
  <c r="F12" i="3" s="1"/>
  <c r="E12" i="3" s="1"/>
</calcChain>
</file>

<file path=xl/sharedStrings.xml><?xml version="1.0" encoding="utf-8"?>
<sst xmlns="http://schemas.openxmlformats.org/spreadsheetml/2006/main" count="135" uniqueCount="104">
  <si>
    <t>PARTS or Description</t>
  </si>
  <si>
    <t>QTY</t>
  </si>
  <si>
    <t>UNIT</t>
  </si>
  <si>
    <t>RS</t>
  </si>
  <si>
    <t>Boring charge for pilot test: (average)</t>
  </si>
  <si>
    <t>10"dia perforated pvc pipe, length10 feet</t>
  </si>
  <si>
    <t>10"x3" Reducer</t>
  </si>
  <si>
    <t>Borewell</t>
  </si>
  <si>
    <t>Dugwell digger labour charge (day)</t>
  </si>
  <si>
    <t xml:space="preserve">Hand pump </t>
  </si>
  <si>
    <t>Hand pump fitting (per dugwell)</t>
  </si>
  <si>
    <t>3" plug cutter</t>
  </si>
  <si>
    <t>elbow/socket/nipple</t>
  </si>
  <si>
    <t>rope to bind the rings (kg)</t>
  </si>
  <si>
    <t>Dugwell</t>
  </si>
  <si>
    <t>Brick</t>
  </si>
  <si>
    <t>cement (bags)</t>
  </si>
  <si>
    <t>Stone chip (bags)</t>
  </si>
  <si>
    <t xml:space="preserve">van fare brick, sand, cement, stone chips </t>
  </si>
  <si>
    <t>Tin sheet + wood for frame and the labor</t>
  </si>
  <si>
    <t>Sponsor name marble plaque</t>
  </si>
  <si>
    <t>Housing&amp; Finishing</t>
  </si>
  <si>
    <t>USD</t>
  </si>
  <si>
    <t>Biswajit Karmakar (HS)</t>
  </si>
  <si>
    <t>Accountant</t>
  </si>
  <si>
    <t>Jayanta Guha (accountant)</t>
  </si>
  <si>
    <t>Data feeder</t>
  </si>
  <si>
    <t>Prashun Hira (Bcom)</t>
  </si>
  <si>
    <t>Farida Bibi (SF)</t>
  </si>
  <si>
    <t>introduce measuring of bp</t>
  </si>
  <si>
    <t>Champa Mondol (HS)</t>
  </si>
  <si>
    <t>Laltu Mirza (BA)</t>
  </si>
  <si>
    <t>Shikha Majumdar (HS)</t>
  </si>
  <si>
    <t>Aparna Mondol (BA)</t>
  </si>
  <si>
    <t>Rate</t>
  </si>
  <si>
    <t>UNITS</t>
  </si>
  <si>
    <t>TOTAL INR</t>
  </si>
  <si>
    <t>Total cost per bore-dugwell construction</t>
  </si>
  <si>
    <t>Transport and Information Technology</t>
  </si>
  <si>
    <t xml:space="preserve">Maintenance of dugwells, awareness program, </t>
  </si>
  <si>
    <t xml:space="preserve">Rent: Primary Office in the village </t>
  </si>
  <si>
    <t>Stationary, paper, printing etc</t>
  </si>
  <si>
    <t xml:space="preserve">Auditing Fee </t>
  </si>
  <si>
    <t>Total expenses</t>
  </si>
  <si>
    <t>%</t>
  </si>
  <si>
    <t>transport+IT</t>
  </si>
  <si>
    <t>Service fees</t>
  </si>
  <si>
    <t>increment for 2014</t>
  </si>
  <si>
    <t>Safikul Molla (MA)</t>
  </si>
  <si>
    <t>Shilpi Poddar (HS)</t>
  </si>
  <si>
    <t>Animesh Chandra Sarkar (MA)</t>
  </si>
  <si>
    <t>Ranajit Bala (HS)</t>
  </si>
  <si>
    <t xml:space="preserve">Field Social Worker 1 (Deganga, Baduria -  N 24 Parganas) </t>
  </si>
  <si>
    <t>sl no</t>
  </si>
  <si>
    <t>names</t>
  </si>
  <si>
    <t>position</t>
  </si>
  <si>
    <t>Field Social Worker 6 (Chakdah - Nadia)</t>
  </si>
  <si>
    <t xml:space="preserve">Field Social Worker 10 - Technical and Maintenance (N 24 Parganas)) </t>
  </si>
  <si>
    <t>Field Social Worker 5 -Awareness Program (Gaighata - N 24 Parganas)</t>
  </si>
  <si>
    <t>Field Social Worker 3 -Awareness Program (Gaighata - N 24 Parganas)</t>
  </si>
  <si>
    <t xml:space="preserve">Field Social Worker 2 - Office Assistant (Gaighata - N 24 Parganas) </t>
  </si>
  <si>
    <t>Field Worker 4 - Technical and Maintenance (N 24 Parganas)</t>
  </si>
  <si>
    <t xml:space="preserve">Field Social Worker 7 (Swarupnagar - N 24 Parganas) </t>
  </si>
  <si>
    <t>Field Social Worker 8  (Chakdah - Nadia)</t>
  </si>
  <si>
    <t xml:space="preserve">Field Social Worker 9 - Office Assistant (Gaighata - N 24 Parganas) </t>
  </si>
  <si>
    <t>Service fees of 12 staff</t>
  </si>
  <si>
    <t>for 10 dws</t>
  </si>
  <si>
    <t>service fee in 2013</t>
  </si>
  <si>
    <t>service fee for 2014</t>
  </si>
  <si>
    <t>Android phones (3)</t>
  </si>
  <si>
    <t>Maintenance and Awareness</t>
  </si>
  <si>
    <t>Overheads</t>
  </si>
  <si>
    <t>For 50 dugwells that is for 2000 persons in USD</t>
  </si>
  <si>
    <t>per dugwell in USD</t>
  </si>
  <si>
    <t>per person in USD</t>
  </si>
  <si>
    <t>notes</t>
  </si>
  <si>
    <t>300*</t>
  </si>
  <si>
    <t xml:space="preserve">*increment of RS.300 is 10% of the lowest wage of preceeding year. This constant is used because work of all the field workers is same except a few has been given raise for better performance and increased work. </t>
  </si>
  <si>
    <t>Total cost per bi-tech well construction</t>
  </si>
  <si>
    <t>construction (50 bi-tech well)</t>
  </si>
  <si>
    <t>1.5" pvc pipe (delivery pipe)</t>
  </si>
  <si>
    <t>1.5" pvc filter pipe - 3 feet</t>
  </si>
  <si>
    <t>sand (bags)</t>
  </si>
  <si>
    <t xml:space="preserve">Rings </t>
  </si>
  <si>
    <t>labour for boring the 10' pvc pipe</t>
  </si>
  <si>
    <t>transport of 10 feet pvc pipe + reducer</t>
  </si>
  <si>
    <t>Transport of rings for one well</t>
  </si>
  <si>
    <t>Iron pipe (4.5 foot per well)</t>
  </si>
  <si>
    <t>checkvalve (leather)</t>
  </si>
  <si>
    <t>net to cover the well and filter</t>
  </si>
  <si>
    <t>Mason labour</t>
  </si>
  <si>
    <t>Sub total</t>
  </si>
  <si>
    <t>Total expense for one bi-tech well</t>
  </si>
  <si>
    <t>Total depth=25 feet;  depth of dugwell portion is 15/16 feet</t>
  </si>
  <si>
    <t>sub total USD_2014</t>
  </si>
  <si>
    <t>USD (X-58)_2014</t>
  </si>
  <si>
    <t>sub total USD _2014</t>
  </si>
  <si>
    <t>description</t>
  </si>
  <si>
    <t>sl no.</t>
  </si>
  <si>
    <t>Budget for PWX-BPN for 10 bi-tech wells in 2014</t>
  </si>
  <si>
    <t>sl.no.</t>
  </si>
  <si>
    <t>construction (10 bi-tech well)</t>
  </si>
  <si>
    <t>Total expenses for 2014</t>
  </si>
  <si>
    <t>AWS bi-tech construction-2014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</si>
</sst>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6" fillId="3" borderId="1" xfId="0" applyFont="1" applyFill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" fontId="5" fillId="0" borderId="1" xfId="0" applyNumberFormat="1" applyFont="1" applyBorder="1"/>
    <xf numFmtId="1" fontId="10" fillId="0" borderId="1" xfId="0" applyNumberFormat="1" applyFont="1" applyBorder="1"/>
    <xf numFmtId="1" fontId="5" fillId="5" borderId="1" xfId="0" applyNumberFormat="1" applyFont="1" applyFill="1" applyBorder="1" applyAlignment="1">
      <alignment horizontal="left" wrapText="1"/>
    </xf>
    <xf numFmtId="1" fontId="5" fillId="0" borderId="2" xfId="0" applyNumberFormat="1" applyFont="1" applyBorder="1"/>
    <xf numFmtId="1" fontId="5" fillId="0" borderId="3" xfId="0" applyNumberFormat="1" applyFont="1" applyBorder="1"/>
    <xf numFmtId="1" fontId="5" fillId="0" borderId="4" xfId="0" applyNumberFormat="1" applyFont="1" applyBorder="1"/>
    <xf numFmtId="1" fontId="5" fillId="0" borderId="5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/>
    <xf numFmtId="0" fontId="5" fillId="5" borderId="1" xfId="0" applyFont="1" applyFill="1" applyBorder="1" applyAlignment="1">
      <alignment horizontal="left" wrapText="1"/>
    </xf>
    <xf numFmtId="1" fontId="5" fillId="0" borderId="9" xfId="0" applyNumberFormat="1" applyFont="1" applyBorder="1"/>
    <xf numFmtId="1" fontId="5" fillId="5" borderId="5" xfId="0" applyNumberFormat="1" applyFont="1" applyFill="1" applyBorder="1"/>
    <xf numFmtId="0" fontId="5" fillId="4" borderId="1" xfId="0" applyFont="1" applyFill="1" applyBorder="1" applyAlignment="1">
      <alignment horizontal="left" wrapText="1"/>
    </xf>
    <xf numFmtId="1" fontId="5" fillId="4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5" borderId="1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" fontId="11" fillId="5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5" fillId="5" borderId="10" xfId="0" applyNumberFormat="1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5" borderId="2" xfId="0" applyNumberFormat="1" applyFont="1" applyFill="1" applyBorder="1" applyAlignment="1">
      <alignment horizontal="center" wrapText="1"/>
    </xf>
    <xf numFmtId="1" fontId="5" fillId="5" borderId="2" xfId="0" applyNumberFormat="1" applyFont="1" applyFill="1" applyBorder="1" applyAlignment="1">
      <alignment horizontal="center" wrapText="1"/>
    </xf>
    <xf numFmtId="1" fontId="5" fillId="5" borderId="5" xfId="0" applyNumberFormat="1" applyFont="1" applyFill="1" applyBorder="1" applyAlignment="1">
      <alignment horizontal="center"/>
    </xf>
    <xf numFmtId="0" fontId="10" fillId="5" borderId="4" xfId="0" applyNumberFormat="1" applyFont="1" applyFill="1" applyBorder="1" applyAlignment="1">
      <alignment horizontal="center" wrapText="1"/>
    </xf>
    <xf numFmtId="1" fontId="5" fillId="5" borderId="2" xfId="0" applyNumberFormat="1" applyFont="1" applyFill="1" applyBorder="1"/>
    <xf numFmtId="1" fontId="10" fillId="5" borderId="3" xfId="0" applyNumberFormat="1" applyFont="1" applyFill="1" applyBorder="1"/>
    <xf numFmtId="0" fontId="10" fillId="5" borderId="4" xfId="0" applyFont="1" applyFill="1" applyBorder="1" applyAlignment="1">
      <alignment horizontal="left" wrapText="1"/>
    </xf>
    <xf numFmtId="1" fontId="10" fillId="5" borderId="4" xfId="0" applyNumberFormat="1" applyFont="1" applyFill="1" applyBorder="1"/>
    <xf numFmtId="1" fontId="5" fillId="0" borderId="8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1" fontId="10" fillId="5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/>
  </sheetViews>
  <sheetFormatPr defaultColWidth="9.140625" defaultRowHeight="15" x14ac:dyDescent="0.25"/>
  <cols>
    <col min="1" max="1" width="51.7109375" style="2" customWidth="1"/>
    <col min="2" max="5" width="20.7109375" style="6" customWidth="1"/>
    <col min="6" max="16384" width="9.140625" style="6"/>
  </cols>
  <sheetData>
    <row r="1" spans="1:5" ht="23.25" x14ac:dyDescent="0.35">
      <c r="A1" s="1" t="s">
        <v>103</v>
      </c>
      <c r="B1" s="2" t="s">
        <v>93</v>
      </c>
      <c r="C1" s="3"/>
      <c r="D1" s="3"/>
      <c r="E1" s="3"/>
    </row>
    <row r="2" spans="1:5" s="4" customFormat="1" ht="18.75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91</v>
      </c>
    </row>
    <row r="3" spans="1:5" ht="18.75" x14ac:dyDescent="0.3">
      <c r="A3" s="8" t="s">
        <v>4</v>
      </c>
      <c r="B3" s="8">
        <v>1</v>
      </c>
      <c r="C3" s="8">
        <v>535</v>
      </c>
      <c r="D3" s="8">
        <f t="shared" ref="D3:D10" si="0">B3*C3</f>
        <v>535</v>
      </c>
      <c r="E3" s="8"/>
    </row>
    <row r="4" spans="1:5" ht="18.75" x14ac:dyDescent="0.3">
      <c r="A4" s="8" t="s">
        <v>5</v>
      </c>
      <c r="B4" s="8">
        <v>1</v>
      </c>
      <c r="C4" s="8">
        <v>4963</v>
      </c>
      <c r="D4" s="8">
        <f t="shared" si="0"/>
        <v>4963</v>
      </c>
      <c r="E4" s="8"/>
    </row>
    <row r="5" spans="1:5" ht="18.75" x14ac:dyDescent="0.3">
      <c r="A5" s="8" t="s">
        <v>85</v>
      </c>
      <c r="B5" s="8">
        <v>1</v>
      </c>
      <c r="C5" s="8">
        <v>59</v>
      </c>
      <c r="D5" s="8">
        <f t="shared" si="0"/>
        <v>59</v>
      </c>
      <c r="E5" s="8"/>
    </row>
    <row r="6" spans="1:5" ht="18.75" x14ac:dyDescent="0.3">
      <c r="A6" s="8" t="s">
        <v>80</v>
      </c>
      <c r="B6" s="8">
        <v>23</v>
      </c>
      <c r="C6" s="8">
        <v>20</v>
      </c>
      <c r="D6" s="8">
        <f t="shared" si="0"/>
        <v>460</v>
      </c>
      <c r="E6" s="8"/>
    </row>
    <row r="7" spans="1:5" ht="18.75" x14ac:dyDescent="0.3">
      <c r="A7" s="8" t="s">
        <v>81</v>
      </c>
      <c r="B7" s="8">
        <v>1</v>
      </c>
      <c r="C7" s="8">
        <v>56</v>
      </c>
      <c r="D7" s="8">
        <f t="shared" si="0"/>
        <v>56</v>
      </c>
      <c r="E7" s="8"/>
    </row>
    <row r="8" spans="1:5" ht="18.75" x14ac:dyDescent="0.3">
      <c r="A8" s="8" t="s">
        <v>6</v>
      </c>
      <c r="B8" s="8">
        <v>2</v>
      </c>
      <c r="C8" s="8">
        <v>1892</v>
      </c>
      <c r="D8" s="8">
        <f t="shared" si="0"/>
        <v>3784</v>
      </c>
      <c r="E8" s="8"/>
    </row>
    <row r="9" spans="1:5" ht="18.75" x14ac:dyDescent="0.3">
      <c r="A9" s="8" t="s">
        <v>84</v>
      </c>
      <c r="B9" s="8">
        <v>1</v>
      </c>
      <c r="C9" s="8">
        <v>2889</v>
      </c>
      <c r="D9" s="8">
        <f t="shared" si="0"/>
        <v>2889</v>
      </c>
      <c r="E9" s="8"/>
    </row>
    <row r="10" spans="1:5" ht="18.75" x14ac:dyDescent="0.3">
      <c r="A10" s="9" t="s">
        <v>82</v>
      </c>
      <c r="B10" s="8">
        <v>12</v>
      </c>
      <c r="C10" s="8">
        <v>34.24</v>
      </c>
      <c r="D10" s="8">
        <f t="shared" si="0"/>
        <v>410.88</v>
      </c>
      <c r="E10" s="8"/>
    </row>
    <row r="11" spans="1:5" ht="18.75" x14ac:dyDescent="0.3">
      <c r="A11" s="10" t="s">
        <v>7</v>
      </c>
      <c r="B11" s="10"/>
      <c r="C11" s="10"/>
      <c r="D11" s="71">
        <f>SUM(D3:D10)</f>
        <v>13156.88</v>
      </c>
      <c r="E11" s="71">
        <v>13157</v>
      </c>
    </row>
    <row r="12" spans="1:5" ht="18.75" x14ac:dyDescent="0.3">
      <c r="A12" s="8" t="s">
        <v>83</v>
      </c>
      <c r="B12" s="8">
        <v>25</v>
      </c>
      <c r="C12" s="8">
        <v>182</v>
      </c>
      <c r="D12" s="8">
        <f>B12*C12</f>
        <v>4550</v>
      </c>
      <c r="E12" s="8"/>
    </row>
    <row r="13" spans="1:5" ht="18.75" x14ac:dyDescent="0.3">
      <c r="A13" s="8" t="s">
        <v>86</v>
      </c>
      <c r="B13" s="8">
        <v>1</v>
      </c>
      <c r="C13" s="8">
        <v>1806</v>
      </c>
      <c r="D13" s="8">
        <f t="shared" ref="D13:D22" si="1">B13*C13</f>
        <v>1806</v>
      </c>
      <c r="E13" s="8"/>
    </row>
    <row r="14" spans="1:5" ht="18.75" x14ac:dyDescent="0.3">
      <c r="A14" s="8" t="s">
        <v>8</v>
      </c>
      <c r="B14" s="8">
        <v>1</v>
      </c>
      <c r="C14" s="8">
        <v>2140</v>
      </c>
      <c r="D14" s="8">
        <f t="shared" si="1"/>
        <v>2140</v>
      </c>
      <c r="E14" s="8"/>
    </row>
    <row r="15" spans="1:5" ht="18.75" x14ac:dyDescent="0.3">
      <c r="A15" s="8" t="s">
        <v>9</v>
      </c>
      <c r="B15" s="8">
        <v>1</v>
      </c>
      <c r="C15" s="8">
        <v>1325</v>
      </c>
      <c r="D15" s="8">
        <f t="shared" si="1"/>
        <v>1325</v>
      </c>
      <c r="E15" s="8"/>
    </row>
    <row r="16" spans="1:5" ht="18.75" x14ac:dyDescent="0.3">
      <c r="A16" s="8" t="s">
        <v>10</v>
      </c>
      <c r="B16" s="8">
        <v>1</v>
      </c>
      <c r="C16" s="8">
        <v>535</v>
      </c>
      <c r="D16" s="8">
        <f t="shared" si="1"/>
        <v>535</v>
      </c>
      <c r="E16" s="8"/>
    </row>
    <row r="17" spans="1:5" ht="18.75" x14ac:dyDescent="0.3">
      <c r="A17" s="8" t="s">
        <v>87</v>
      </c>
      <c r="B17" s="8">
        <v>1</v>
      </c>
      <c r="C17" s="8">
        <v>337</v>
      </c>
      <c r="D17" s="8">
        <f t="shared" si="1"/>
        <v>337</v>
      </c>
      <c r="E17" s="8"/>
    </row>
    <row r="18" spans="1:5" ht="18.75" x14ac:dyDescent="0.3">
      <c r="A18" s="8" t="s">
        <v>88</v>
      </c>
      <c r="B18" s="8">
        <v>1</v>
      </c>
      <c r="C18" s="8">
        <v>75</v>
      </c>
      <c r="D18" s="8">
        <f t="shared" si="1"/>
        <v>75</v>
      </c>
      <c r="E18" s="8"/>
    </row>
    <row r="19" spans="1:5" ht="18.75" x14ac:dyDescent="0.3">
      <c r="A19" s="8" t="s">
        <v>11</v>
      </c>
      <c r="B19" s="8">
        <v>1</v>
      </c>
      <c r="C19" s="8">
        <v>128</v>
      </c>
      <c r="D19" s="8">
        <f t="shared" si="1"/>
        <v>128</v>
      </c>
      <c r="E19" s="8"/>
    </row>
    <row r="20" spans="1:5" ht="18.75" x14ac:dyDescent="0.3">
      <c r="A20" s="9" t="s">
        <v>12</v>
      </c>
      <c r="B20" s="8">
        <v>1</v>
      </c>
      <c r="C20" s="8">
        <v>134</v>
      </c>
      <c r="D20" s="8">
        <f t="shared" si="1"/>
        <v>134</v>
      </c>
      <c r="E20" s="8"/>
    </row>
    <row r="21" spans="1:5" ht="18.75" x14ac:dyDescent="0.3">
      <c r="A21" s="8" t="s">
        <v>89</v>
      </c>
      <c r="B21" s="8">
        <v>4</v>
      </c>
      <c r="C21" s="8">
        <v>25.75</v>
      </c>
      <c r="D21" s="8">
        <f t="shared" si="1"/>
        <v>103</v>
      </c>
      <c r="E21" s="8"/>
    </row>
    <row r="22" spans="1:5" ht="18.75" x14ac:dyDescent="0.3">
      <c r="A22" s="8" t="s">
        <v>13</v>
      </c>
      <c r="B22" s="8">
        <v>1</v>
      </c>
      <c r="C22" s="8">
        <v>60</v>
      </c>
      <c r="D22" s="8">
        <f t="shared" si="1"/>
        <v>60</v>
      </c>
      <c r="E22" s="8"/>
    </row>
    <row r="23" spans="1:5" ht="18.75" x14ac:dyDescent="0.3">
      <c r="A23" s="10" t="s">
        <v>14</v>
      </c>
      <c r="B23" s="2"/>
      <c r="C23" s="2"/>
      <c r="D23" s="71">
        <f>SUM(D12:D22)</f>
        <v>11193</v>
      </c>
      <c r="E23" s="71">
        <v>11193</v>
      </c>
    </row>
    <row r="24" spans="1:5" ht="18.75" x14ac:dyDescent="0.3">
      <c r="A24" s="8" t="s">
        <v>90</v>
      </c>
      <c r="B24" s="8">
        <v>1</v>
      </c>
      <c r="C24" s="8">
        <v>1070</v>
      </c>
      <c r="D24" s="8">
        <v>1070</v>
      </c>
      <c r="E24" s="8"/>
    </row>
    <row r="25" spans="1:5" ht="18.75" x14ac:dyDescent="0.3">
      <c r="A25" s="9" t="s">
        <v>82</v>
      </c>
      <c r="B25" s="8">
        <v>12</v>
      </c>
      <c r="C25" s="8">
        <v>34.24</v>
      </c>
      <c r="D25" s="8">
        <f t="shared" ref="D25" si="2">B25*C25</f>
        <v>410.88</v>
      </c>
      <c r="E25" s="8"/>
    </row>
    <row r="26" spans="1:5" ht="18.75" x14ac:dyDescent="0.3">
      <c r="A26" s="8" t="s">
        <v>15</v>
      </c>
      <c r="B26" s="8">
        <v>270</v>
      </c>
      <c r="C26" s="8">
        <v>7.7</v>
      </c>
      <c r="D26" s="8">
        <f>B26*C26</f>
        <v>2079</v>
      </c>
      <c r="E26" s="8"/>
    </row>
    <row r="27" spans="1:5" ht="18.75" x14ac:dyDescent="0.3">
      <c r="A27" s="8" t="s">
        <v>16</v>
      </c>
      <c r="B27" s="8">
        <v>3</v>
      </c>
      <c r="C27" s="8">
        <v>439</v>
      </c>
      <c r="D27" s="8">
        <f>B27*C27</f>
        <v>1317</v>
      </c>
      <c r="E27" s="8"/>
    </row>
    <row r="28" spans="1:5" ht="18.75" x14ac:dyDescent="0.3">
      <c r="A28" s="8" t="s">
        <v>17</v>
      </c>
      <c r="B28" s="8">
        <v>1</v>
      </c>
      <c r="C28" s="8">
        <v>75</v>
      </c>
      <c r="D28" s="8">
        <f t="shared" ref="D28:D31" si="3">B28*C28</f>
        <v>75</v>
      </c>
      <c r="E28" s="8"/>
    </row>
    <row r="29" spans="1:5" ht="18.75" x14ac:dyDescent="0.3">
      <c r="A29" s="8" t="s">
        <v>18</v>
      </c>
      <c r="B29" s="8">
        <v>1</v>
      </c>
      <c r="C29" s="8">
        <v>1284</v>
      </c>
      <c r="D29" s="8">
        <f t="shared" si="3"/>
        <v>1284</v>
      </c>
      <c r="E29" s="8"/>
    </row>
    <row r="30" spans="1:5" ht="18.75" x14ac:dyDescent="0.3">
      <c r="A30" s="11" t="s">
        <v>19</v>
      </c>
      <c r="B30" s="8">
        <v>1</v>
      </c>
      <c r="C30" s="8">
        <v>1070</v>
      </c>
      <c r="D30" s="8">
        <f t="shared" si="3"/>
        <v>1070</v>
      </c>
      <c r="E30" s="8"/>
    </row>
    <row r="31" spans="1:5" ht="18.75" x14ac:dyDescent="0.3">
      <c r="A31" s="8" t="s">
        <v>20</v>
      </c>
      <c r="B31" s="8">
        <v>1</v>
      </c>
      <c r="C31" s="8">
        <v>642</v>
      </c>
      <c r="D31" s="8">
        <f t="shared" si="3"/>
        <v>642</v>
      </c>
      <c r="E31" s="8"/>
    </row>
    <row r="32" spans="1:5" s="14" customFormat="1" ht="19.5" thickBot="1" x14ac:dyDescent="0.35">
      <c r="A32" s="12" t="s">
        <v>21</v>
      </c>
      <c r="B32" s="13"/>
      <c r="C32" s="13"/>
      <c r="D32" s="72">
        <f>SUM(D24:D31)</f>
        <v>7947.88</v>
      </c>
      <c r="E32" s="72">
        <v>7948</v>
      </c>
    </row>
    <row r="33" spans="1:5" s="17" customFormat="1" ht="19.5" thickBot="1" x14ac:dyDescent="0.35">
      <c r="A33" s="15" t="s">
        <v>92</v>
      </c>
      <c r="B33" s="16"/>
      <c r="C33" s="16"/>
      <c r="D33" s="16"/>
      <c r="E33" s="73">
        <f>SUM(E11:E32)</f>
        <v>32298</v>
      </c>
    </row>
    <row r="34" spans="1:5" s="19" customFormat="1" x14ac:dyDescent="0.25">
      <c r="A34" s="18"/>
      <c r="B34" s="18"/>
      <c r="C34" s="18"/>
      <c r="D34" s="18"/>
      <c r="E34" s="18"/>
    </row>
    <row r="35" spans="1:5" x14ac:dyDescent="0.25">
      <c r="B35" s="2"/>
      <c r="C35" s="2"/>
      <c r="D35" s="2"/>
      <c r="E35" s="2"/>
    </row>
    <row r="36" spans="1:5" x14ac:dyDescent="0.25">
      <c r="B36" s="2"/>
      <c r="C36" s="2"/>
      <c r="D36" s="2"/>
      <c r="E36" s="2"/>
    </row>
    <row r="37" spans="1:5" x14ac:dyDescent="0.25">
      <c r="B37" s="2"/>
      <c r="C37" s="2"/>
      <c r="D37" s="2"/>
      <c r="E37" s="2"/>
    </row>
    <row r="38" spans="1:5" x14ac:dyDescent="0.25">
      <c r="B38" s="2"/>
      <c r="C38" s="2"/>
      <c r="D38" s="2"/>
      <c r="E38" s="2"/>
    </row>
    <row r="39" spans="1:5" x14ac:dyDescent="0.25">
      <c r="B39" s="2"/>
      <c r="C39" s="2"/>
      <c r="D39" s="2"/>
      <c r="E39" s="2"/>
    </row>
    <row r="40" spans="1:5" x14ac:dyDescent="0.25">
      <c r="B40" s="2"/>
      <c r="C40" s="2"/>
      <c r="D40" s="2"/>
      <c r="E40" s="2"/>
    </row>
    <row r="41" spans="1:5" x14ac:dyDescent="0.25">
      <c r="B41" s="2"/>
      <c r="C41" s="2"/>
      <c r="D41" s="2"/>
      <c r="E41" s="2"/>
    </row>
    <row r="42" spans="1:5" x14ac:dyDescent="0.25">
      <c r="B42" s="2"/>
      <c r="C42" s="2"/>
      <c r="D42" s="2"/>
      <c r="E42" s="2"/>
    </row>
    <row r="43" spans="1:5" x14ac:dyDescent="0.25">
      <c r="B43" s="2"/>
      <c r="C43" s="2"/>
      <c r="D43" s="2"/>
      <c r="E43" s="2"/>
    </row>
    <row r="44" spans="1:5" x14ac:dyDescent="0.25">
      <c r="B44" s="2"/>
      <c r="C44" s="2"/>
      <c r="D44" s="2"/>
      <c r="E44" s="2"/>
    </row>
    <row r="45" spans="1:5" x14ac:dyDescent="0.25">
      <c r="B45" s="2"/>
      <c r="C45" s="2"/>
      <c r="D45" s="2"/>
      <c r="E45" s="2"/>
    </row>
    <row r="46" spans="1:5" x14ac:dyDescent="0.25">
      <c r="B46" s="2"/>
      <c r="C46" s="2"/>
      <c r="D46" s="2"/>
      <c r="E46" s="2"/>
    </row>
    <row r="47" spans="1:5" x14ac:dyDescent="0.25">
      <c r="B47" s="2"/>
      <c r="C47" s="2"/>
      <c r="D47" s="2"/>
      <c r="E47" s="2"/>
    </row>
    <row r="48" spans="1:5" x14ac:dyDescent="0.25">
      <c r="B48" s="2"/>
      <c r="C48" s="2"/>
      <c r="D48" s="2"/>
      <c r="E48" s="2"/>
    </row>
    <row r="49" spans="1:5" x14ac:dyDescent="0.25">
      <c r="B49" s="2"/>
      <c r="C49" s="2"/>
      <c r="D49" s="2"/>
      <c r="E49" s="2"/>
    </row>
    <row r="50" spans="1:5" x14ac:dyDescent="0.25">
      <c r="A50" s="6"/>
      <c r="B50" s="2"/>
      <c r="C50" s="2"/>
      <c r="D50" s="2"/>
      <c r="E50" s="2"/>
    </row>
    <row r="51" spans="1:5" x14ac:dyDescent="0.25">
      <c r="A51" s="6"/>
      <c r="B51" s="2"/>
      <c r="C51" s="2"/>
      <c r="D51" s="2"/>
      <c r="E51" s="2"/>
    </row>
    <row r="52" spans="1:5" x14ac:dyDescent="0.25">
      <c r="A52" s="6"/>
      <c r="B52" s="2"/>
      <c r="C52" s="2"/>
      <c r="D52" s="2"/>
      <c r="E52" s="2"/>
    </row>
    <row r="53" spans="1:5" x14ac:dyDescent="0.25">
      <c r="A53" s="6"/>
      <c r="B53" s="2"/>
      <c r="C53" s="2"/>
      <c r="D53" s="2"/>
      <c r="E53" s="2"/>
    </row>
    <row r="54" spans="1:5" x14ac:dyDescent="0.25">
      <c r="A54" s="6"/>
      <c r="B54" s="2"/>
      <c r="C54" s="2"/>
      <c r="D54" s="2"/>
      <c r="E54" s="2"/>
    </row>
    <row r="55" spans="1:5" x14ac:dyDescent="0.25">
      <c r="A55" s="6"/>
      <c r="B55" s="2"/>
      <c r="C55" s="2"/>
      <c r="D55" s="2"/>
      <c r="E55" s="2"/>
    </row>
    <row r="56" spans="1:5" x14ac:dyDescent="0.25">
      <c r="A56" s="6"/>
      <c r="B56" s="2"/>
      <c r="C56" s="2"/>
      <c r="D56" s="2"/>
      <c r="E56" s="2"/>
    </row>
    <row r="57" spans="1:5" x14ac:dyDescent="0.25">
      <c r="A57" s="6"/>
      <c r="B57" s="2"/>
      <c r="C57" s="2"/>
      <c r="D57" s="2"/>
      <c r="E57" s="2"/>
    </row>
    <row r="58" spans="1:5" x14ac:dyDescent="0.25">
      <c r="A58" s="6"/>
      <c r="B58" s="2"/>
      <c r="C58" s="2"/>
      <c r="D58" s="2"/>
      <c r="E58" s="2"/>
    </row>
    <row r="59" spans="1:5" x14ac:dyDescent="0.25">
      <c r="A59" s="6"/>
      <c r="B59" s="2"/>
      <c r="C59" s="2"/>
      <c r="D59" s="2"/>
      <c r="E59" s="2"/>
    </row>
    <row r="60" spans="1:5" x14ac:dyDescent="0.25">
      <c r="A60" s="6"/>
      <c r="B60" s="2"/>
      <c r="C60" s="2"/>
      <c r="D60" s="2"/>
      <c r="E60" s="2"/>
    </row>
    <row r="61" spans="1:5" x14ac:dyDescent="0.25">
      <c r="A61" s="6"/>
      <c r="B61" s="2"/>
      <c r="C61" s="2"/>
      <c r="D61" s="2"/>
      <c r="E61" s="2"/>
    </row>
    <row r="62" spans="1:5" x14ac:dyDescent="0.25">
      <c r="A62" s="6"/>
      <c r="B62" s="2"/>
      <c r="C62" s="2"/>
      <c r="D62" s="2"/>
      <c r="E62" s="2"/>
    </row>
    <row r="63" spans="1:5" x14ac:dyDescent="0.25">
      <c r="A63" s="6"/>
      <c r="B63" s="2"/>
      <c r="C63" s="2"/>
      <c r="D63" s="2"/>
      <c r="E63" s="2"/>
    </row>
    <row r="64" spans="1:5" x14ac:dyDescent="0.25">
      <c r="A64" s="6"/>
      <c r="B64" s="2"/>
      <c r="C64" s="2"/>
      <c r="D64" s="2"/>
      <c r="E64" s="2"/>
    </row>
    <row r="65" spans="1:5" x14ac:dyDescent="0.25">
      <c r="A65" s="6"/>
      <c r="B65" s="2"/>
      <c r="C65" s="2"/>
      <c r="D65" s="2"/>
      <c r="E65" s="2"/>
    </row>
    <row r="66" spans="1:5" x14ac:dyDescent="0.25">
      <c r="A66" s="6"/>
      <c r="B66" s="2"/>
      <c r="C66" s="2"/>
      <c r="D66" s="2"/>
      <c r="E66" s="2"/>
    </row>
    <row r="67" spans="1:5" x14ac:dyDescent="0.25">
      <c r="A67" s="6"/>
      <c r="B67" s="2"/>
      <c r="C67" s="2"/>
      <c r="D67" s="2"/>
      <c r="E67" s="2"/>
    </row>
    <row r="68" spans="1:5" x14ac:dyDescent="0.25">
      <c r="A68" s="6"/>
      <c r="B68" s="2"/>
      <c r="C68" s="2"/>
      <c r="D68" s="2"/>
      <c r="E68" s="2"/>
    </row>
    <row r="69" spans="1:5" x14ac:dyDescent="0.25">
      <c r="A69" s="6"/>
      <c r="B69" s="2"/>
      <c r="C69" s="2"/>
      <c r="D69" s="2"/>
      <c r="E69" s="2"/>
    </row>
    <row r="70" spans="1:5" x14ac:dyDescent="0.25">
      <c r="A70" s="6"/>
      <c r="B70" s="2"/>
      <c r="C70" s="2"/>
      <c r="D70" s="2"/>
      <c r="E70" s="2"/>
    </row>
    <row r="71" spans="1:5" x14ac:dyDescent="0.25">
      <c r="A71" s="6"/>
      <c r="B71" s="2"/>
      <c r="C71" s="2"/>
      <c r="D71" s="2"/>
      <c r="E71" s="2"/>
    </row>
    <row r="72" spans="1:5" x14ac:dyDescent="0.25">
      <c r="A72" s="6"/>
      <c r="B72" s="2"/>
      <c r="C72" s="2"/>
      <c r="D72" s="2"/>
      <c r="E72" s="2"/>
    </row>
    <row r="73" spans="1:5" x14ac:dyDescent="0.25">
      <c r="A73" s="6"/>
      <c r="B73" s="2"/>
      <c r="C73" s="2"/>
      <c r="D73" s="2"/>
      <c r="E73" s="2"/>
    </row>
    <row r="74" spans="1:5" x14ac:dyDescent="0.25">
      <c r="A74" s="6"/>
      <c r="B74" s="2"/>
      <c r="C74" s="2"/>
      <c r="D74" s="2"/>
      <c r="E74" s="2"/>
    </row>
    <row r="75" spans="1:5" x14ac:dyDescent="0.25">
      <c r="A75" s="6"/>
      <c r="B75" s="2"/>
      <c r="C75" s="2"/>
      <c r="D75" s="2"/>
      <c r="E75" s="2"/>
    </row>
    <row r="76" spans="1:5" x14ac:dyDescent="0.25">
      <c r="A76" s="6"/>
      <c r="B76" s="2"/>
      <c r="C76" s="2"/>
      <c r="D76" s="2"/>
      <c r="E76" s="2"/>
    </row>
    <row r="77" spans="1:5" x14ac:dyDescent="0.25">
      <c r="A77" s="6"/>
      <c r="B77" s="2"/>
      <c r="C77" s="2"/>
      <c r="D77" s="2"/>
      <c r="E77" s="2"/>
    </row>
    <row r="78" spans="1:5" x14ac:dyDescent="0.25">
      <c r="A78" s="6"/>
      <c r="B78" s="2"/>
      <c r="C78" s="2"/>
      <c r="D78" s="2"/>
      <c r="E78" s="2"/>
    </row>
    <row r="79" spans="1:5" x14ac:dyDescent="0.25">
      <c r="A79" s="6"/>
      <c r="B79" s="2"/>
      <c r="C79" s="2"/>
      <c r="D79" s="2"/>
      <c r="E79" s="2"/>
    </row>
    <row r="80" spans="1:5" x14ac:dyDescent="0.25">
      <c r="A80" s="6"/>
      <c r="B80" s="2"/>
      <c r="C80" s="2"/>
      <c r="D80" s="2"/>
      <c r="E80" s="2"/>
    </row>
    <row r="81" spans="1:5" x14ac:dyDescent="0.25">
      <c r="A81" s="6"/>
      <c r="B81" s="2"/>
      <c r="C81" s="2"/>
      <c r="D81" s="2"/>
      <c r="E81" s="2"/>
    </row>
    <row r="82" spans="1:5" x14ac:dyDescent="0.25">
      <c r="A82" s="6"/>
      <c r="B82" s="2"/>
      <c r="C82" s="2"/>
      <c r="D82" s="2"/>
      <c r="E82" s="2"/>
    </row>
    <row r="83" spans="1:5" x14ac:dyDescent="0.25">
      <c r="A83" s="6"/>
      <c r="B83" s="2"/>
      <c r="C83" s="2"/>
      <c r="D83" s="2"/>
      <c r="E83" s="2"/>
    </row>
    <row r="84" spans="1:5" x14ac:dyDescent="0.25">
      <c r="A84" s="6"/>
      <c r="B84" s="2"/>
      <c r="C84" s="2"/>
      <c r="D84" s="2"/>
      <c r="E84" s="2"/>
    </row>
    <row r="85" spans="1:5" x14ac:dyDescent="0.25">
      <c r="A85" s="6"/>
      <c r="B85" s="2"/>
      <c r="C85" s="2"/>
      <c r="D85" s="2"/>
      <c r="E85" s="2"/>
    </row>
    <row r="86" spans="1:5" x14ac:dyDescent="0.25">
      <c r="A86" s="6"/>
      <c r="B86" s="2"/>
      <c r="C86" s="2"/>
      <c r="D86" s="2"/>
      <c r="E86" s="2"/>
    </row>
    <row r="87" spans="1:5" x14ac:dyDescent="0.25">
      <c r="A87" s="6"/>
      <c r="B87" s="2"/>
      <c r="C87" s="2"/>
      <c r="D87" s="2"/>
      <c r="E87" s="2"/>
    </row>
    <row r="88" spans="1:5" x14ac:dyDescent="0.25">
      <c r="A88" s="6"/>
      <c r="B88" s="2"/>
      <c r="C88" s="2"/>
      <c r="D88" s="2"/>
      <c r="E88" s="2"/>
    </row>
    <row r="89" spans="1:5" x14ac:dyDescent="0.25">
      <c r="A89" s="6"/>
      <c r="B89" s="2"/>
      <c r="C89" s="2"/>
      <c r="D89" s="2"/>
      <c r="E89" s="2"/>
    </row>
    <row r="90" spans="1:5" x14ac:dyDescent="0.25">
      <c r="A90" s="6"/>
      <c r="B90" s="2"/>
      <c r="C90" s="2"/>
      <c r="D90" s="2"/>
      <c r="E90" s="2"/>
    </row>
    <row r="91" spans="1:5" x14ac:dyDescent="0.25">
      <c r="A91" s="6"/>
      <c r="B91" s="2"/>
      <c r="C91" s="2"/>
      <c r="D91" s="2"/>
      <c r="E91" s="2"/>
    </row>
    <row r="92" spans="1:5" x14ac:dyDescent="0.25">
      <c r="A92" s="6"/>
      <c r="B92" s="2"/>
      <c r="C92" s="2"/>
      <c r="D92" s="2"/>
      <c r="E92" s="2"/>
    </row>
    <row r="93" spans="1:5" x14ac:dyDescent="0.25">
      <c r="A93" s="6"/>
      <c r="B93" s="2"/>
      <c r="C93" s="2"/>
      <c r="D93" s="2"/>
      <c r="E93" s="2"/>
    </row>
    <row r="94" spans="1:5" x14ac:dyDescent="0.25">
      <c r="A94" s="6"/>
      <c r="B94" s="2"/>
      <c r="C94" s="2"/>
      <c r="D94" s="2"/>
      <c r="E94" s="2"/>
    </row>
    <row r="95" spans="1:5" x14ac:dyDescent="0.25">
      <c r="A95" s="6"/>
      <c r="B95" s="2"/>
      <c r="C95" s="2"/>
      <c r="D95" s="2"/>
      <c r="E95" s="2"/>
    </row>
    <row r="96" spans="1:5" x14ac:dyDescent="0.25">
      <c r="A96" s="6"/>
      <c r="B96" s="2"/>
      <c r="C96" s="2"/>
      <c r="D96" s="2"/>
      <c r="E96" s="2"/>
    </row>
    <row r="97" spans="1:5" x14ac:dyDescent="0.25">
      <c r="A97" s="6"/>
      <c r="B97" s="2"/>
      <c r="C97" s="2"/>
      <c r="D97" s="2"/>
      <c r="E97" s="2"/>
    </row>
    <row r="98" spans="1:5" x14ac:dyDescent="0.25">
      <c r="A98" s="6"/>
      <c r="B98" s="2"/>
      <c r="C98" s="2"/>
      <c r="D98" s="2"/>
      <c r="E98" s="2"/>
    </row>
    <row r="99" spans="1:5" x14ac:dyDescent="0.25">
      <c r="A99" s="6"/>
      <c r="B99" s="2"/>
      <c r="C99" s="2"/>
      <c r="D99" s="2"/>
      <c r="E99" s="2"/>
    </row>
    <row r="100" spans="1:5" x14ac:dyDescent="0.25">
      <c r="A100" s="6"/>
      <c r="B100" s="2"/>
      <c r="C100" s="2"/>
      <c r="D100" s="2"/>
      <c r="E100" s="2"/>
    </row>
    <row r="101" spans="1:5" x14ac:dyDescent="0.25">
      <c r="A101" s="6"/>
      <c r="B101" s="2"/>
      <c r="C101" s="2"/>
      <c r="D101" s="2"/>
      <c r="E101" s="2"/>
    </row>
    <row r="102" spans="1:5" x14ac:dyDescent="0.25">
      <c r="A102" s="6"/>
      <c r="B102" s="2"/>
      <c r="C102" s="2"/>
      <c r="D102" s="2"/>
      <c r="E102" s="2"/>
    </row>
    <row r="103" spans="1:5" x14ac:dyDescent="0.25">
      <c r="A103" s="6"/>
      <c r="B103" s="2"/>
      <c r="C103" s="2"/>
      <c r="D103" s="2"/>
      <c r="E103" s="2"/>
    </row>
    <row r="104" spans="1:5" x14ac:dyDescent="0.25">
      <c r="A104" s="6"/>
      <c r="B104" s="2"/>
      <c r="C104" s="2"/>
      <c r="D104" s="2"/>
      <c r="E104" s="2"/>
    </row>
    <row r="105" spans="1:5" x14ac:dyDescent="0.25">
      <c r="A105" s="6"/>
      <c r="B105" s="2"/>
      <c r="C105" s="2"/>
      <c r="D105" s="2"/>
      <c r="E105" s="2"/>
    </row>
    <row r="106" spans="1:5" x14ac:dyDescent="0.25">
      <c r="A106" s="6"/>
      <c r="B106" s="2"/>
      <c r="C106" s="2"/>
      <c r="D106" s="2"/>
      <c r="E106" s="2"/>
    </row>
    <row r="107" spans="1:5" x14ac:dyDescent="0.25">
      <c r="A107" s="6"/>
      <c r="B107" s="2"/>
      <c r="C107" s="2"/>
      <c r="D107" s="2"/>
      <c r="E107" s="2"/>
    </row>
    <row r="108" spans="1:5" x14ac:dyDescent="0.25">
      <c r="A108" s="6"/>
      <c r="B108" s="2"/>
      <c r="C108" s="2"/>
      <c r="D108" s="2"/>
      <c r="E108" s="2"/>
    </row>
    <row r="109" spans="1:5" x14ac:dyDescent="0.25">
      <c r="A109" s="6"/>
      <c r="B109" s="2"/>
      <c r="C109" s="2"/>
      <c r="D109" s="2"/>
      <c r="E109" s="2"/>
    </row>
    <row r="110" spans="1:5" x14ac:dyDescent="0.25">
      <c r="A110" s="6"/>
      <c r="B110" s="2"/>
      <c r="C110" s="2"/>
      <c r="D110" s="2"/>
      <c r="E110" s="2"/>
    </row>
    <row r="111" spans="1:5" x14ac:dyDescent="0.25">
      <c r="A111" s="6"/>
      <c r="B111" s="2"/>
      <c r="C111" s="2"/>
      <c r="D111" s="2"/>
      <c r="E111" s="2"/>
    </row>
    <row r="112" spans="1:5" x14ac:dyDescent="0.25">
      <c r="A112" s="6"/>
      <c r="B112" s="2"/>
      <c r="C112" s="2"/>
      <c r="D112" s="2"/>
      <c r="E112" s="2"/>
    </row>
    <row r="113" spans="1:5" x14ac:dyDescent="0.25">
      <c r="A113" s="6"/>
      <c r="B113" s="2"/>
      <c r="C113" s="2"/>
      <c r="D113" s="2"/>
      <c r="E113" s="2"/>
    </row>
    <row r="114" spans="1:5" x14ac:dyDescent="0.25">
      <c r="A114" s="6"/>
      <c r="B114" s="2"/>
      <c r="C114" s="2"/>
      <c r="D114" s="2"/>
      <c r="E114" s="2"/>
    </row>
    <row r="115" spans="1:5" x14ac:dyDescent="0.25">
      <c r="A115" s="6"/>
      <c r="B115" s="2"/>
      <c r="C115" s="2"/>
      <c r="D115" s="2"/>
      <c r="E115" s="2"/>
    </row>
    <row r="116" spans="1:5" x14ac:dyDescent="0.25">
      <c r="A116" s="6"/>
      <c r="B116" s="2"/>
      <c r="C116" s="2"/>
      <c r="D116" s="2"/>
      <c r="E116" s="2"/>
    </row>
    <row r="117" spans="1:5" x14ac:dyDescent="0.25">
      <c r="A117" s="6"/>
      <c r="B117" s="2"/>
      <c r="C117" s="2"/>
      <c r="D117" s="2"/>
      <c r="E117" s="2"/>
    </row>
    <row r="118" spans="1:5" x14ac:dyDescent="0.25">
      <c r="A118" s="6"/>
      <c r="B118" s="2"/>
      <c r="C118" s="2"/>
      <c r="D118" s="2"/>
      <c r="E118" s="2"/>
    </row>
    <row r="119" spans="1:5" x14ac:dyDescent="0.25">
      <c r="A119" s="6"/>
      <c r="B119" s="2"/>
      <c r="C119" s="2"/>
      <c r="D119" s="2"/>
      <c r="E119" s="2"/>
    </row>
    <row r="120" spans="1:5" x14ac:dyDescent="0.25">
      <c r="A120" s="6"/>
      <c r="B120" s="2"/>
      <c r="C120" s="2"/>
      <c r="D120" s="2"/>
      <c r="E120" s="2"/>
    </row>
    <row r="121" spans="1:5" x14ac:dyDescent="0.25">
      <c r="A121" s="6"/>
      <c r="B121" s="2"/>
      <c r="C121" s="2"/>
      <c r="D121" s="2"/>
      <c r="E121" s="2"/>
    </row>
    <row r="122" spans="1:5" x14ac:dyDescent="0.25">
      <c r="A122" s="6"/>
      <c r="B122" s="2"/>
      <c r="C122" s="2"/>
      <c r="D122" s="2"/>
      <c r="E122" s="2"/>
    </row>
    <row r="123" spans="1:5" x14ac:dyDescent="0.25">
      <c r="A123" s="6"/>
      <c r="B123" s="2"/>
      <c r="C123" s="2"/>
      <c r="D123" s="2"/>
      <c r="E123" s="2"/>
    </row>
    <row r="124" spans="1:5" x14ac:dyDescent="0.25">
      <c r="A124" s="6"/>
      <c r="B124" s="2"/>
      <c r="C124" s="2"/>
      <c r="D124" s="2"/>
      <c r="E124" s="2"/>
    </row>
    <row r="125" spans="1:5" x14ac:dyDescent="0.25">
      <c r="A125" s="6"/>
      <c r="B125" s="2"/>
      <c r="C125" s="2"/>
      <c r="D125" s="2"/>
      <c r="E125" s="2"/>
    </row>
    <row r="126" spans="1:5" x14ac:dyDescent="0.25">
      <c r="A126" s="6"/>
      <c r="B126" s="2"/>
      <c r="C126" s="2"/>
      <c r="D126" s="2"/>
      <c r="E126" s="2"/>
    </row>
    <row r="127" spans="1:5" x14ac:dyDescent="0.25">
      <c r="A127" s="6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6" zoomScaleNormal="96" workbookViewId="0"/>
  </sheetViews>
  <sheetFormatPr defaultRowHeight="18.75" x14ac:dyDescent="0.3"/>
  <cols>
    <col min="1" max="1" width="9.140625" style="5"/>
    <col min="2" max="2" width="41.140625" style="5" customWidth="1"/>
    <col min="3" max="3" width="26.28515625" style="5" customWidth="1"/>
    <col min="4" max="6" width="19.7109375" style="70" customWidth="1"/>
    <col min="7" max="7" width="30.28515625" style="5" customWidth="1"/>
    <col min="8" max="16384" width="9.140625" style="5"/>
  </cols>
  <sheetData>
    <row r="1" spans="1:7" ht="37.5" x14ac:dyDescent="0.3">
      <c r="A1" s="5" t="s">
        <v>53</v>
      </c>
      <c r="B1" s="27" t="s">
        <v>55</v>
      </c>
      <c r="C1" s="27" t="s">
        <v>54</v>
      </c>
      <c r="D1" s="28" t="s">
        <v>67</v>
      </c>
      <c r="E1" s="28" t="s">
        <v>47</v>
      </c>
      <c r="F1" s="28" t="s">
        <v>68</v>
      </c>
      <c r="G1" s="27" t="s">
        <v>75</v>
      </c>
    </row>
    <row r="2" spans="1:7" ht="37.5" x14ac:dyDescent="0.3">
      <c r="A2" s="5">
        <v>1</v>
      </c>
      <c r="B2" s="30" t="s">
        <v>52</v>
      </c>
      <c r="C2" s="30" t="s">
        <v>28</v>
      </c>
      <c r="D2" s="28">
        <v>4600</v>
      </c>
      <c r="E2" s="28" t="s">
        <v>76</v>
      </c>
      <c r="F2" s="28">
        <v>4900</v>
      </c>
      <c r="G2" s="27" t="s">
        <v>29</v>
      </c>
    </row>
    <row r="3" spans="1:7" ht="56.25" x14ac:dyDescent="0.3">
      <c r="A3" s="5">
        <v>2</v>
      </c>
      <c r="B3" s="30" t="s">
        <v>60</v>
      </c>
      <c r="C3" s="30" t="s">
        <v>30</v>
      </c>
      <c r="D3" s="28">
        <v>4200</v>
      </c>
      <c r="E3" s="28">
        <v>300</v>
      </c>
      <c r="F3" s="28">
        <v>4500</v>
      </c>
      <c r="G3" s="27"/>
    </row>
    <row r="4" spans="1:7" ht="56.25" x14ac:dyDescent="0.3">
      <c r="A4" s="5">
        <v>3</v>
      </c>
      <c r="B4" s="30" t="s">
        <v>59</v>
      </c>
      <c r="C4" s="27" t="s">
        <v>33</v>
      </c>
      <c r="D4" s="28">
        <v>4200</v>
      </c>
      <c r="E4" s="28">
        <f>300+200</f>
        <v>500</v>
      </c>
      <c r="F4" s="28">
        <v>4700</v>
      </c>
      <c r="G4" s="27"/>
    </row>
    <row r="5" spans="1:7" ht="37.5" x14ac:dyDescent="0.3">
      <c r="A5" s="5">
        <v>4</v>
      </c>
      <c r="B5" s="30" t="s">
        <v>61</v>
      </c>
      <c r="C5" s="30" t="s">
        <v>31</v>
      </c>
      <c r="D5" s="28">
        <v>4500</v>
      </c>
      <c r="E5" s="28">
        <v>300</v>
      </c>
      <c r="F5" s="28">
        <v>4800</v>
      </c>
      <c r="G5" s="27"/>
    </row>
    <row r="6" spans="1:7" ht="56.25" x14ac:dyDescent="0.3">
      <c r="A6" s="5">
        <v>5</v>
      </c>
      <c r="B6" s="30" t="s">
        <v>58</v>
      </c>
      <c r="C6" s="29" t="s">
        <v>49</v>
      </c>
      <c r="D6" s="28">
        <v>3000</v>
      </c>
      <c r="E6" s="28">
        <f>300+200</f>
        <v>500</v>
      </c>
      <c r="F6" s="28">
        <v>3500</v>
      </c>
      <c r="G6" s="27" t="s">
        <v>29</v>
      </c>
    </row>
    <row r="7" spans="1:7" ht="37.5" x14ac:dyDescent="0.3">
      <c r="A7" s="5">
        <v>6</v>
      </c>
      <c r="B7" s="30" t="s">
        <v>56</v>
      </c>
      <c r="C7" s="29" t="s">
        <v>32</v>
      </c>
      <c r="D7" s="28">
        <v>3600</v>
      </c>
      <c r="E7" s="28">
        <f>300+100</f>
        <v>400</v>
      </c>
      <c r="F7" s="28">
        <v>4000</v>
      </c>
      <c r="G7" s="27"/>
    </row>
    <row r="8" spans="1:7" ht="56.25" x14ac:dyDescent="0.3">
      <c r="A8" s="5">
        <v>7</v>
      </c>
      <c r="B8" s="30" t="s">
        <v>62</v>
      </c>
      <c r="C8" s="31" t="s">
        <v>50</v>
      </c>
      <c r="D8" s="28">
        <v>3000</v>
      </c>
      <c r="E8" s="28">
        <f>300+200</f>
        <v>500</v>
      </c>
      <c r="F8" s="28">
        <v>3500</v>
      </c>
      <c r="G8" s="27" t="s">
        <v>29</v>
      </c>
    </row>
    <row r="9" spans="1:7" ht="37.5" x14ac:dyDescent="0.3">
      <c r="A9" s="5">
        <v>8</v>
      </c>
      <c r="B9" s="30" t="s">
        <v>63</v>
      </c>
      <c r="C9" s="27" t="s">
        <v>51</v>
      </c>
      <c r="D9" s="28">
        <v>3300</v>
      </c>
      <c r="E9" s="28">
        <f>300+200</f>
        <v>500</v>
      </c>
      <c r="F9" s="28">
        <v>3800</v>
      </c>
      <c r="G9" s="27"/>
    </row>
    <row r="10" spans="1:7" ht="56.25" x14ac:dyDescent="0.3">
      <c r="A10" s="5">
        <v>9</v>
      </c>
      <c r="B10" s="30" t="s">
        <v>64</v>
      </c>
      <c r="C10" s="30" t="s">
        <v>48</v>
      </c>
      <c r="D10" s="28">
        <v>4000</v>
      </c>
      <c r="E10" s="28">
        <v>300</v>
      </c>
      <c r="F10" s="28">
        <v>4300</v>
      </c>
      <c r="G10" s="27"/>
    </row>
    <row r="11" spans="1:7" ht="37.5" x14ac:dyDescent="0.3">
      <c r="A11" s="5">
        <v>10</v>
      </c>
      <c r="B11" s="30" t="s">
        <v>57</v>
      </c>
      <c r="C11" s="27" t="s">
        <v>23</v>
      </c>
      <c r="D11" s="28">
        <v>4200</v>
      </c>
      <c r="E11" s="28">
        <f>300+200</f>
        <v>500</v>
      </c>
      <c r="F11" s="28">
        <v>4700</v>
      </c>
      <c r="G11" s="27"/>
    </row>
    <row r="12" spans="1:7" x14ac:dyDescent="0.3">
      <c r="A12" s="5">
        <v>11</v>
      </c>
      <c r="B12" s="30" t="s">
        <v>26</v>
      </c>
      <c r="C12" s="30" t="s">
        <v>27</v>
      </c>
      <c r="D12" s="28">
        <v>3600</v>
      </c>
      <c r="E12" s="28">
        <f>300+100</f>
        <v>400</v>
      </c>
      <c r="F12" s="28">
        <v>4000</v>
      </c>
      <c r="G12" s="27"/>
    </row>
    <row r="13" spans="1:7" ht="37.5" x14ac:dyDescent="0.3">
      <c r="A13" s="5">
        <v>12</v>
      </c>
      <c r="B13" s="30" t="s">
        <v>24</v>
      </c>
      <c r="C13" s="30" t="s">
        <v>25</v>
      </c>
      <c r="D13" s="28">
        <v>5500</v>
      </c>
      <c r="E13" s="28">
        <v>300</v>
      </c>
      <c r="F13" s="28">
        <v>5800</v>
      </c>
      <c r="G13" s="27"/>
    </row>
    <row r="14" spans="1:7" x14ac:dyDescent="0.3">
      <c r="B14" s="27"/>
      <c r="C14" s="27"/>
      <c r="D14" s="69">
        <f>SUM(D2:D13)</f>
        <v>47700</v>
      </c>
      <c r="E14" s="69"/>
      <c r="F14" s="69">
        <f>SUM(F2:F13)</f>
        <v>52500</v>
      </c>
      <c r="G14" s="27"/>
    </row>
    <row r="16" spans="1:7" ht="37.5" customHeight="1" x14ac:dyDescent="0.3">
      <c r="B16" s="74" t="s">
        <v>77</v>
      </c>
      <c r="C16" s="75"/>
      <c r="D16" s="75"/>
      <c r="E16" s="75"/>
      <c r="F16" s="76"/>
    </row>
    <row r="18" s="5" customFormat="1" x14ac:dyDescent="0.3"/>
  </sheetData>
  <sortState ref="A2:S18">
    <sortCondition ref="A2:A18"/>
  </sortState>
  <mergeCells count="1">
    <mergeCell ref="B16:F1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B9" workbookViewId="0">
      <selection activeCell="B21" sqref="B21"/>
    </sheetView>
  </sheetViews>
  <sheetFormatPr defaultColWidth="9.140625" defaultRowHeight="18.75" x14ac:dyDescent="0.3"/>
  <cols>
    <col min="1" max="1" width="9.140625" style="20"/>
    <col min="2" max="2" width="56" style="20" customWidth="1"/>
    <col min="3" max="7" width="21.5703125" style="38" customWidth="1"/>
    <col min="8" max="16384" width="9.140625" style="20"/>
  </cols>
  <sheetData>
    <row r="1" spans="1:7" ht="37.5" x14ac:dyDescent="0.3">
      <c r="A1" s="20" t="s">
        <v>100</v>
      </c>
      <c r="B1" s="21" t="s">
        <v>99</v>
      </c>
      <c r="C1" s="38" t="s">
        <v>34</v>
      </c>
      <c r="D1" s="38" t="s">
        <v>35</v>
      </c>
      <c r="E1" s="38" t="s">
        <v>36</v>
      </c>
      <c r="F1" s="31" t="s">
        <v>95</v>
      </c>
      <c r="G1" s="31" t="s">
        <v>94</v>
      </c>
    </row>
    <row r="2" spans="1:7" x14ac:dyDescent="0.3">
      <c r="A2" s="20">
        <v>1</v>
      </c>
      <c r="B2" s="20" t="s">
        <v>37</v>
      </c>
      <c r="C2" s="38">
        <v>32298</v>
      </c>
      <c r="D2" s="38">
        <v>50</v>
      </c>
      <c r="E2" s="38">
        <f t="shared" ref="E2:E9" si="0">C2*D2</f>
        <v>1614900</v>
      </c>
      <c r="F2" s="38">
        <f>E2/58</f>
        <v>27843.103448275862</v>
      </c>
      <c r="G2" s="47">
        <v>27843</v>
      </c>
    </row>
    <row r="3" spans="1:7" x14ac:dyDescent="0.3">
      <c r="A3" s="20">
        <v>2</v>
      </c>
      <c r="B3" s="20" t="s">
        <v>38</v>
      </c>
      <c r="C3" s="38">
        <v>10700</v>
      </c>
      <c r="D3" s="38">
        <v>12</v>
      </c>
      <c r="E3" s="38">
        <f t="shared" si="0"/>
        <v>128400</v>
      </c>
      <c r="F3" s="38">
        <f>E3/58</f>
        <v>2213.7931034482758</v>
      </c>
      <c r="G3" s="47">
        <v>2214</v>
      </c>
    </row>
    <row r="4" spans="1:7" x14ac:dyDescent="0.3">
      <c r="A4" s="20">
        <v>3</v>
      </c>
      <c r="B4" s="20" t="s">
        <v>65</v>
      </c>
      <c r="C4" s="38">
        <v>52500</v>
      </c>
      <c r="D4" s="38">
        <v>12</v>
      </c>
      <c r="E4" s="38">
        <f t="shared" si="0"/>
        <v>630000</v>
      </c>
      <c r="F4" s="38">
        <f>E4/58</f>
        <v>10862.068965517241</v>
      </c>
      <c r="G4" s="47">
        <v>10862</v>
      </c>
    </row>
    <row r="5" spans="1:7" x14ac:dyDescent="0.3">
      <c r="A5" s="20">
        <v>4</v>
      </c>
      <c r="B5" s="20" t="s">
        <v>39</v>
      </c>
      <c r="C5" s="38">
        <v>5700</v>
      </c>
      <c r="D5" s="38">
        <v>12</v>
      </c>
      <c r="E5" s="38">
        <f t="shared" si="0"/>
        <v>68400</v>
      </c>
      <c r="F5" s="38">
        <f>E5/58</f>
        <v>1179.3103448275863</v>
      </c>
      <c r="G5" s="47"/>
    </row>
    <row r="6" spans="1:7" x14ac:dyDescent="0.3">
      <c r="A6" s="20">
        <v>5</v>
      </c>
      <c r="B6" s="20" t="s">
        <v>69</v>
      </c>
      <c r="C6" s="38">
        <v>7000</v>
      </c>
      <c r="D6" s="38">
        <v>3</v>
      </c>
      <c r="E6" s="38">
        <f t="shared" si="0"/>
        <v>21000</v>
      </c>
      <c r="F6" s="38">
        <f>E6/58</f>
        <v>362.06896551724139</v>
      </c>
      <c r="G6" s="47"/>
    </row>
    <row r="7" spans="1:7" x14ac:dyDescent="0.3">
      <c r="A7" s="20">
        <v>6</v>
      </c>
      <c r="B7" s="20" t="s">
        <v>70</v>
      </c>
      <c r="G7" s="47">
        <f>F5+F6</f>
        <v>1541.3793103448277</v>
      </c>
    </row>
    <row r="8" spans="1:7" x14ac:dyDescent="0.3">
      <c r="A8" s="20">
        <v>7</v>
      </c>
      <c r="B8" s="20" t="s">
        <v>40</v>
      </c>
      <c r="C8" s="38">
        <v>1000</v>
      </c>
      <c r="D8" s="38">
        <v>12</v>
      </c>
      <c r="E8" s="38">
        <f t="shared" si="0"/>
        <v>12000</v>
      </c>
      <c r="F8" s="38">
        <f>E8/58</f>
        <v>206.89655172413794</v>
      </c>
      <c r="G8" s="47"/>
    </row>
    <row r="9" spans="1:7" x14ac:dyDescent="0.3">
      <c r="A9" s="20">
        <v>8</v>
      </c>
      <c r="B9" s="20" t="s">
        <v>41</v>
      </c>
      <c r="C9" s="38">
        <v>1140</v>
      </c>
      <c r="D9" s="38">
        <v>12</v>
      </c>
      <c r="E9" s="38">
        <f t="shared" si="0"/>
        <v>13680</v>
      </c>
      <c r="F9" s="38">
        <f>E9/58</f>
        <v>235.86206896551724</v>
      </c>
      <c r="G9" s="47"/>
    </row>
    <row r="10" spans="1:7" x14ac:dyDescent="0.3">
      <c r="A10" s="20">
        <v>9</v>
      </c>
      <c r="B10" s="20" t="s">
        <v>42</v>
      </c>
      <c r="C10" s="38">
        <v>1</v>
      </c>
      <c r="D10" s="38">
        <v>1</v>
      </c>
      <c r="E10" s="38">
        <v>15000</v>
      </c>
      <c r="F10" s="38">
        <f>E10/58</f>
        <v>258.62068965517244</v>
      </c>
      <c r="G10" s="47"/>
    </row>
    <row r="11" spans="1:7" s="23" customFormat="1" ht="19.5" thickBot="1" x14ac:dyDescent="0.35">
      <c r="A11" s="23">
        <v>10</v>
      </c>
      <c r="B11" s="23" t="s">
        <v>71</v>
      </c>
      <c r="C11" s="39"/>
      <c r="D11" s="39"/>
      <c r="E11" s="39"/>
      <c r="F11" s="39"/>
      <c r="G11" s="48">
        <v>702</v>
      </c>
    </row>
    <row r="12" spans="1:7" s="25" customFormat="1" ht="19.5" thickBot="1" x14ac:dyDescent="0.35">
      <c r="A12" s="24"/>
      <c r="B12" s="25" t="s">
        <v>43</v>
      </c>
      <c r="C12" s="40">
        <v>149941</v>
      </c>
      <c r="D12" s="40">
        <v>1</v>
      </c>
      <c r="E12" s="40">
        <f>F12*44</f>
        <v>1899115.8620689653</v>
      </c>
      <c r="F12" s="40">
        <f>SUM(F2:F11)</f>
        <v>43161.724137931029</v>
      </c>
      <c r="G12" s="49">
        <f>SUM(G2:G11)</f>
        <v>43162.379310344826</v>
      </c>
    </row>
    <row r="13" spans="1:7" s="26" customFormat="1" x14ac:dyDescent="0.3">
      <c r="C13" s="41"/>
      <c r="D13" s="41"/>
      <c r="E13" s="41"/>
      <c r="F13" s="41"/>
      <c r="G13" s="41"/>
    </row>
    <row r="14" spans="1:7" s="32" customFormat="1" x14ac:dyDescent="0.3">
      <c r="B14" s="33" t="s">
        <v>97</v>
      </c>
      <c r="C14" s="42" t="s">
        <v>22</v>
      </c>
      <c r="D14" s="42" t="s">
        <v>44</v>
      </c>
      <c r="E14" s="42"/>
      <c r="F14" s="42"/>
      <c r="G14" s="42"/>
    </row>
    <row r="15" spans="1:7" s="32" customFormat="1" x14ac:dyDescent="0.3">
      <c r="B15" s="33" t="s">
        <v>79</v>
      </c>
      <c r="C15" s="43">
        <v>27843</v>
      </c>
      <c r="D15" s="42">
        <f>C15/C20%</f>
        <v>64.508132153282986</v>
      </c>
      <c r="E15" s="42"/>
      <c r="F15" s="44"/>
      <c r="G15" s="42"/>
    </row>
    <row r="16" spans="1:7" s="32" customFormat="1" x14ac:dyDescent="0.3">
      <c r="B16" s="33" t="s">
        <v>45</v>
      </c>
      <c r="C16" s="42">
        <v>2214</v>
      </c>
      <c r="D16" s="42">
        <f>C16/C20%</f>
        <v>5.1295120708030213</v>
      </c>
      <c r="E16" s="42"/>
      <c r="F16" s="44"/>
      <c r="G16" s="42"/>
    </row>
    <row r="17" spans="1:7" s="32" customFormat="1" x14ac:dyDescent="0.3">
      <c r="B17" s="22" t="s">
        <v>46</v>
      </c>
      <c r="C17" s="43">
        <v>10862</v>
      </c>
      <c r="D17" s="42">
        <f>C17/C20%</f>
        <v>25.165654974282933</v>
      </c>
      <c r="E17" s="42"/>
      <c r="F17" s="42"/>
      <c r="G17" s="42"/>
    </row>
    <row r="18" spans="1:7" s="32" customFormat="1" x14ac:dyDescent="0.3">
      <c r="B18" s="32" t="s">
        <v>39</v>
      </c>
      <c r="C18" s="44">
        <v>1541</v>
      </c>
      <c r="D18" s="42">
        <f>C18/C20%</f>
        <v>3.5702701450349843</v>
      </c>
      <c r="E18" s="42"/>
      <c r="F18" s="44"/>
      <c r="G18" s="42"/>
    </row>
    <row r="19" spans="1:7" s="32" customFormat="1" ht="19.5" thickBot="1" x14ac:dyDescent="0.35">
      <c r="B19" s="52" t="s">
        <v>71</v>
      </c>
      <c r="C19" s="53">
        <v>702</v>
      </c>
      <c r="D19" s="54">
        <f>C19/C20%</f>
        <v>1.6264306565960798</v>
      </c>
      <c r="E19" s="54"/>
      <c r="F19" s="42"/>
      <c r="G19" s="42"/>
    </row>
    <row r="20" spans="1:7" s="32" customFormat="1" ht="19.5" thickBot="1" x14ac:dyDescent="0.35">
      <c r="A20" s="50"/>
      <c r="B20" s="59" t="s">
        <v>102</v>
      </c>
      <c r="C20" s="56">
        <f>SUM(C15:C19)</f>
        <v>43162</v>
      </c>
      <c r="D20" s="64">
        <f>SUM(D15:D19)</f>
        <v>100</v>
      </c>
      <c r="E20" s="42"/>
      <c r="F20" s="51"/>
      <c r="G20" s="42"/>
    </row>
    <row r="21" spans="1:7" s="32" customFormat="1" x14ac:dyDescent="0.3">
      <c r="B21" s="35"/>
      <c r="C21" s="55"/>
      <c r="D21" s="55"/>
      <c r="E21" s="55"/>
      <c r="F21" s="46"/>
      <c r="G21" s="46"/>
    </row>
    <row r="22" spans="1:7" s="32" customFormat="1" x14ac:dyDescent="0.3">
      <c r="B22" s="36" t="s">
        <v>72</v>
      </c>
      <c r="C22" s="67">
        <v>43162</v>
      </c>
      <c r="D22" s="46"/>
      <c r="E22" s="44"/>
      <c r="F22" s="44"/>
      <c r="G22" s="44"/>
    </row>
    <row r="23" spans="1:7" s="32" customFormat="1" x14ac:dyDescent="0.3">
      <c r="B23" s="37" t="s">
        <v>73</v>
      </c>
      <c r="C23" s="67">
        <f>C22/50</f>
        <v>863.24</v>
      </c>
      <c r="D23" s="46"/>
      <c r="E23" s="46"/>
      <c r="F23" s="46"/>
      <c r="G23" s="46"/>
    </row>
    <row r="24" spans="1:7" s="32" customFormat="1" x14ac:dyDescent="0.3">
      <c r="B24" s="37" t="s">
        <v>74</v>
      </c>
      <c r="C24" s="67">
        <f>C22/2000</f>
        <v>21.581</v>
      </c>
      <c r="D24" s="46"/>
      <c r="E24" s="46"/>
      <c r="F24" s="46"/>
      <c r="G24" s="46"/>
    </row>
    <row r="25" spans="1:7" s="32" customFormat="1" x14ac:dyDescent="0.3">
      <c r="C25" s="46"/>
      <c r="D25" s="46"/>
      <c r="E25" s="46"/>
      <c r="F25" s="46"/>
      <c r="G25" s="46"/>
    </row>
    <row r="26" spans="1:7" s="32" customFormat="1" x14ac:dyDescent="0.3">
      <c r="C26" s="46"/>
      <c r="D26" s="46"/>
      <c r="E26" s="46"/>
      <c r="F26" s="46"/>
      <c r="G26" s="46"/>
    </row>
    <row r="27" spans="1:7" s="32" customFormat="1" x14ac:dyDescent="0.3">
      <c r="C27" s="46"/>
      <c r="D27" s="46"/>
      <c r="E27" s="46"/>
      <c r="F27" s="46"/>
      <c r="G27" s="46"/>
    </row>
    <row r="28" spans="1:7" s="32" customFormat="1" x14ac:dyDescent="0.3">
      <c r="C28" s="46"/>
      <c r="D28" s="46"/>
      <c r="E28" s="46"/>
      <c r="F28" s="46"/>
      <c r="G28" s="46"/>
    </row>
    <row r="29" spans="1:7" s="32" customFormat="1" x14ac:dyDescent="0.3">
      <c r="C29" s="46"/>
      <c r="D29" s="46"/>
      <c r="E29" s="46"/>
      <c r="F29" s="46"/>
      <c r="G29" s="46"/>
    </row>
    <row r="30" spans="1:7" s="32" customFormat="1" x14ac:dyDescent="0.3">
      <c r="C30" s="46"/>
      <c r="D30" s="46"/>
      <c r="E30" s="46"/>
      <c r="F30" s="46"/>
      <c r="G30" s="46"/>
    </row>
    <row r="31" spans="1:7" s="32" customFormat="1" x14ac:dyDescent="0.3">
      <c r="C31" s="46"/>
      <c r="D31" s="46"/>
      <c r="E31" s="46"/>
      <c r="F31" s="46"/>
      <c r="G31" s="46"/>
    </row>
    <row r="32" spans="1:7" s="32" customFormat="1" x14ac:dyDescent="0.3">
      <c r="C32" s="46"/>
      <c r="D32" s="46"/>
      <c r="E32" s="46"/>
      <c r="F32" s="46"/>
      <c r="G32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workbookViewId="0">
      <selection activeCell="F12" sqref="F12"/>
    </sheetView>
  </sheetViews>
  <sheetFormatPr defaultColWidth="9.140625" defaultRowHeight="18.75" x14ac:dyDescent="0.3"/>
  <cols>
    <col min="1" max="1" width="9.140625" style="20"/>
    <col min="2" max="2" width="56" style="20" customWidth="1"/>
    <col min="3" max="7" width="17.28515625" style="38" customWidth="1"/>
    <col min="8" max="8" width="17.28515625" style="47" customWidth="1"/>
    <col min="9" max="9" width="18.5703125" style="20" customWidth="1"/>
    <col min="10" max="16384" width="9.140625" style="20"/>
  </cols>
  <sheetData>
    <row r="1" spans="1:10" ht="37.5" x14ac:dyDescent="0.3">
      <c r="A1" s="20" t="s">
        <v>98</v>
      </c>
      <c r="B1" s="21" t="s">
        <v>99</v>
      </c>
      <c r="C1" s="38" t="s">
        <v>34</v>
      </c>
      <c r="D1" s="38" t="s">
        <v>35</v>
      </c>
      <c r="E1" s="38" t="s">
        <v>36</v>
      </c>
      <c r="F1" s="31" t="s">
        <v>95</v>
      </c>
      <c r="G1" s="31" t="s">
        <v>96</v>
      </c>
      <c r="H1" s="38" t="s">
        <v>66</v>
      </c>
    </row>
    <row r="2" spans="1:10" x14ac:dyDescent="0.3">
      <c r="A2" s="20">
        <v>1</v>
      </c>
      <c r="B2" s="20" t="s">
        <v>78</v>
      </c>
      <c r="C2" s="38">
        <v>32298</v>
      </c>
      <c r="D2" s="38">
        <v>50</v>
      </c>
      <c r="E2" s="38">
        <f t="shared" ref="E2:E9" si="0">C2*D2</f>
        <v>1614900</v>
      </c>
      <c r="F2" s="38">
        <f t="shared" ref="F2:F10" si="1">E2/58</f>
        <v>27843.103448275862</v>
      </c>
      <c r="G2" s="38">
        <v>27843</v>
      </c>
      <c r="H2" s="47">
        <f>G2/5</f>
        <v>5568.6</v>
      </c>
    </row>
    <row r="3" spans="1:10" x14ac:dyDescent="0.3">
      <c r="A3" s="20">
        <v>2</v>
      </c>
      <c r="B3" s="20" t="s">
        <v>38</v>
      </c>
      <c r="C3" s="38">
        <v>10700</v>
      </c>
      <c r="D3" s="38">
        <v>12</v>
      </c>
      <c r="E3" s="38">
        <f t="shared" si="0"/>
        <v>128400</v>
      </c>
      <c r="F3" s="38">
        <f t="shared" si="1"/>
        <v>2213.7931034482758</v>
      </c>
      <c r="G3" s="38">
        <v>2214</v>
      </c>
      <c r="H3" s="47">
        <f t="shared" ref="H3:H11" si="2">G3/5</f>
        <v>442.8</v>
      </c>
    </row>
    <row r="4" spans="1:10" x14ac:dyDescent="0.3">
      <c r="A4" s="20">
        <v>3</v>
      </c>
      <c r="B4" s="20" t="s">
        <v>65</v>
      </c>
      <c r="C4" s="38">
        <v>52500</v>
      </c>
      <c r="D4" s="38">
        <v>12</v>
      </c>
      <c r="E4" s="38">
        <f t="shared" si="0"/>
        <v>630000</v>
      </c>
      <c r="F4" s="38">
        <f t="shared" si="1"/>
        <v>10862.068965517241</v>
      </c>
      <c r="G4" s="38">
        <v>10862</v>
      </c>
      <c r="H4" s="47">
        <f t="shared" si="2"/>
        <v>2172.4</v>
      </c>
    </row>
    <row r="5" spans="1:10" x14ac:dyDescent="0.3">
      <c r="A5" s="20">
        <v>4</v>
      </c>
      <c r="B5" s="20" t="s">
        <v>39</v>
      </c>
      <c r="C5" s="38">
        <v>5700</v>
      </c>
      <c r="D5" s="38">
        <v>12</v>
      </c>
      <c r="E5" s="38">
        <f t="shared" si="0"/>
        <v>68400</v>
      </c>
      <c r="F5" s="38">
        <f t="shared" si="1"/>
        <v>1179.3103448275863</v>
      </c>
    </row>
    <row r="6" spans="1:10" x14ac:dyDescent="0.3">
      <c r="A6" s="20">
        <v>5</v>
      </c>
      <c r="B6" s="20" t="s">
        <v>69</v>
      </c>
      <c r="C6" s="38">
        <v>7000</v>
      </c>
      <c r="D6" s="38">
        <v>3</v>
      </c>
      <c r="E6" s="38">
        <f t="shared" si="0"/>
        <v>21000</v>
      </c>
      <c r="F6" s="38">
        <f t="shared" si="1"/>
        <v>362.06896551724139</v>
      </c>
    </row>
    <row r="7" spans="1:10" x14ac:dyDescent="0.3">
      <c r="A7" s="20">
        <v>6</v>
      </c>
      <c r="B7" s="20" t="s">
        <v>70</v>
      </c>
      <c r="G7" s="38">
        <f>F5+F6</f>
        <v>1541.3793103448277</v>
      </c>
      <c r="H7" s="47">
        <f t="shared" si="2"/>
        <v>308.27586206896552</v>
      </c>
    </row>
    <row r="8" spans="1:10" x14ac:dyDescent="0.3">
      <c r="A8" s="20">
        <v>7</v>
      </c>
      <c r="B8" s="20" t="s">
        <v>40</v>
      </c>
      <c r="C8" s="38">
        <v>1000</v>
      </c>
      <c r="D8" s="38">
        <v>12</v>
      </c>
      <c r="E8" s="38">
        <f t="shared" si="0"/>
        <v>12000</v>
      </c>
      <c r="F8" s="38">
        <f t="shared" si="1"/>
        <v>206.89655172413794</v>
      </c>
    </row>
    <row r="9" spans="1:10" x14ac:dyDescent="0.3">
      <c r="A9" s="20">
        <v>8</v>
      </c>
      <c r="B9" s="20" t="s">
        <v>41</v>
      </c>
      <c r="C9" s="38">
        <v>1140</v>
      </c>
      <c r="D9" s="38">
        <v>12</v>
      </c>
      <c r="E9" s="38">
        <f t="shared" si="0"/>
        <v>13680</v>
      </c>
      <c r="F9" s="38">
        <f t="shared" si="1"/>
        <v>235.86206896551724</v>
      </c>
    </row>
    <row r="10" spans="1:10" x14ac:dyDescent="0.3">
      <c r="A10" s="20">
        <v>9</v>
      </c>
      <c r="B10" s="20" t="s">
        <v>42</v>
      </c>
      <c r="C10" s="38">
        <v>1</v>
      </c>
      <c r="D10" s="38">
        <v>1</v>
      </c>
      <c r="E10" s="38">
        <v>15000</v>
      </c>
      <c r="F10" s="38">
        <f t="shared" si="1"/>
        <v>258.62068965517244</v>
      </c>
    </row>
    <row r="11" spans="1:10" s="23" customFormat="1" ht="19.5" thickBot="1" x14ac:dyDescent="0.35">
      <c r="A11" s="23">
        <v>10</v>
      </c>
      <c r="B11" s="23" t="s">
        <v>71</v>
      </c>
      <c r="C11" s="39"/>
      <c r="D11" s="39"/>
      <c r="E11" s="39"/>
      <c r="F11" s="39"/>
      <c r="G11" s="39">
        <v>702</v>
      </c>
      <c r="H11" s="48">
        <f t="shared" si="2"/>
        <v>140.4</v>
      </c>
    </row>
    <row r="12" spans="1:10" s="25" customFormat="1" ht="19.5" thickBot="1" x14ac:dyDescent="0.35">
      <c r="A12" s="24"/>
      <c r="B12" s="25" t="s">
        <v>43</v>
      </c>
      <c r="C12" s="40">
        <v>149941</v>
      </c>
      <c r="D12" s="40">
        <v>1</v>
      </c>
      <c r="E12" s="40">
        <f>F12*44</f>
        <v>1899115.8620689653</v>
      </c>
      <c r="F12" s="40">
        <f>SUM(F2:F11)</f>
        <v>43161.724137931029</v>
      </c>
      <c r="G12" s="61">
        <f>SUM(G2:G11)</f>
        <v>43162.379310344826</v>
      </c>
      <c r="H12" s="62">
        <f>SUM(H2:H11)</f>
        <v>8632.4758620689663</v>
      </c>
      <c r="J12" s="34"/>
    </row>
    <row r="13" spans="1:10" s="35" customFormat="1" x14ac:dyDescent="0.3">
      <c r="A13" s="26"/>
      <c r="B13" s="26"/>
      <c r="C13" s="41"/>
      <c r="D13" s="41"/>
      <c r="E13" s="41"/>
      <c r="F13" s="41"/>
      <c r="G13" s="41"/>
      <c r="H13" s="41"/>
    </row>
    <row r="14" spans="1:10" s="32" customFormat="1" x14ac:dyDescent="0.3">
      <c r="B14" s="33" t="s">
        <v>97</v>
      </c>
      <c r="C14" s="42" t="s">
        <v>22</v>
      </c>
      <c r="D14" s="42" t="s">
        <v>44</v>
      </c>
      <c r="F14" s="42"/>
      <c r="G14" s="45"/>
      <c r="H14" s="46"/>
    </row>
    <row r="15" spans="1:10" s="32" customFormat="1" x14ac:dyDescent="0.3">
      <c r="B15" s="33" t="s">
        <v>101</v>
      </c>
      <c r="C15" s="43">
        <v>5569</v>
      </c>
      <c r="D15" s="42">
        <f>C15/C20%</f>
        <v>64.515755329008343</v>
      </c>
      <c r="F15" s="44"/>
      <c r="G15" s="42"/>
      <c r="H15" s="46"/>
    </row>
    <row r="16" spans="1:10" s="32" customFormat="1" x14ac:dyDescent="0.3">
      <c r="B16" s="33" t="s">
        <v>45</v>
      </c>
      <c r="C16" s="42">
        <v>443</v>
      </c>
      <c r="D16" s="42">
        <f>C16/C20%</f>
        <v>5.132066728452271</v>
      </c>
      <c r="F16" s="44"/>
      <c r="G16" s="42"/>
      <c r="H16" s="38"/>
    </row>
    <row r="17" spans="1:8" s="32" customFormat="1" x14ac:dyDescent="0.3">
      <c r="B17" s="22" t="s">
        <v>46</v>
      </c>
      <c r="C17" s="43">
        <v>2172</v>
      </c>
      <c r="D17" s="42">
        <f>C17/C20%</f>
        <v>25.162187210379983</v>
      </c>
      <c r="F17" s="42"/>
      <c r="G17" s="42"/>
      <c r="H17" s="38"/>
    </row>
    <row r="18" spans="1:8" s="32" customFormat="1" x14ac:dyDescent="0.3">
      <c r="B18" s="32" t="s">
        <v>39</v>
      </c>
      <c r="C18" s="44">
        <v>308</v>
      </c>
      <c r="D18" s="42">
        <f>C18/C20%</f>
        <v>3.5681186283595925</v>
      </c>
      <c r="F18" s="44"/>
      <c r="G18" s="42"/>
      <c r="H18" s="38"/>
    </row>
    <row r="19" spans="1:8" s="57" customFormat="1" ht="19.5" thickBot="1" x14ac:dyDescent="0.35">
      <c r="B19" s="52" t="s">
        <v>71</v>
      </c>
      <c r="C19" s="53">
        <v>140</v>
      </c>
      <c r="D19" s="54">
        <f>C19/C20%</f>
        <v>1.6218721037998147</v>
      </c>
      <c r="F19" s="54"/>
      <c r="G19" s="54"/>
      <c r="H19" s="63"/>
    </row>
    <row r="20" spans="1:8" s="60" customFormat="1" ht="19.5" thickBot="1" x14ac:dyDescent="0.35">
      <c r="A20" s="58"/>
      <c r="B20" s="59" t="s">
        <v>102</v>
      </c>
      <c r="C20" s="56">
        <f>SUM(C15:C19)</f>
        <v>8632</v>
      </c>
      <c r="D20" s="64">
        <f>SUM(D15:D19)</f>
        <v>100.00000000000001</v>
      </c>
      <c r="F20" s="65"/>
      <c r="G20" s="64"/>
      <c r="H20" s="66"/>
    </row>
    <row r="21" spans="1:8" s="35" customFormat="1" x14ac:dyDescent="0.3">
      <c r="C21" s="55"/>
      <c r="D21" s="55"/>
      <c r="E21" s="55"/>
      <c r="F21" s="55"/>
      <c r="G21" s="55"/>
      <c r="H21" s="55"/>
    </row>
    <row r="22" spans="1:8" s="32" customFormat="1" x14ac:dyDescent="0.3">
      <c r="B22" s="36" t="s">
        <v>72</v>
      </c>
      <c r="C22" s="67">
        <v>43162</v>
      </c>
      <c r="D22" s="46"/>
      <c r="E22" s="44"/>
      <c r="F22" s="44"/>
      <c r="G22" s="44"/>
      <c r="H22" s="46"/>
    </row>
    <row r="23" spans="1:8" s="32" customFormat="1" x14ac:dyDescent="0.3">
      <c r="B23" s="37" t="s">
        <v>73</v>
      </c>
      <c r="C23" s="67">
        <f>C22/50</f>
        <v>863.24</v>
      </c>
      <c r="D23" s="46"/>
      <c r="E23" s="46"/>
      <c r="F23" s="46"/>
      <c r="G23" s="46"/>
      <c r="H23" s="46"/>
    </row>
    <row r="24" spans="1:8" s="32" customFormat="1" x14ac:dyDescent="0.3">
      <c r="B24" s="37" t="s">
        <v>74</v>
      </c>
      <c r="C24" s="67">
        <f>C22/2000</f>
        <v>21.581</v>
      </c>
      <c r="D24" s="46"/>
      <c r="E24" s="46"/>
      <c r="F24" s="46"/>
      <c r="G24" s="46"/>
      <c r="H24" s="46"/>
    </row>
    <row r="25" spans="1:8" s="32" customFormat="1" x14ac:dyDescent="0.3">
      <c r="C25" s="46"/>
      <c r="D25" s="46"/>
      <c r="E25" s="46"/>
      <c r="F25" s="46"/>
      <c r="G25" s="46"/>
      <c r="H25" s="46"/>
    </row>
    <row r="26" spans="1:8" s="32" customFormat="1" x14ac:dyDescent="0.3">
      <c r="C26" s="46"/>
      <c r="D26" s="46"/>
      <c r="E26" s="46"/>
      <c r="F26" s="46"/>
      <c r="G26" s="46"/>
      <c r="H26" s="68"/>
    </row>
    <row r="27" spans="1:8" s="32" customFormat="1" x14ac:dyDescent="0.3">
      <c r="C27" s="46"/>
      <c r="D27" s="46"/>
      <c r="E27" s="46"/>
      <c r="F27" s="46"/>
      <c r="G27" s="46"/>
      <c r="H27" s="68"/>
    </row>
    <row r="28" spans="1:8" s="32" customFormat="1" x14ac:dyDescent="0.3">
      <c r="C28" s="46"/>
      <c r="D28" s="46"/>
      <c r="E28" s="46"/>
      <c r="F28" s="46"/>
      <c r="G28" s="46"/>
      <c r="H28" s="68"/>
    </row>
    <row r="29" spans="1:8" s="32" customFormat="1" x14ac:dyDescent="0.3">
      <c r="C29" s="46"/>
      <c r="D29" s="46"/>
      <c r="E29" s="46"/>
      <c r="F29" s="46"/>
      <c r="G29" s="46"/>
      <c r="H29" s="68"/>
    </row>
    <row r="30" spans="1:8" s="32" customFormat="1" x14ac:dyDescent="0.3">
      <c r="C30" s="46"/>
      <c r="D30" s="46"/>
      <c r="E30" s="46"/>
      <c r="F30" s="46"/>
      <c r="G30" s="46"/>
      <c r="H30" s="68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construction</vt:lpstr>
      <vt:lpstr>payroll</vt:lpstr>
      <vt:lpstr>budget for 50 bi-tech wells</vt:lpstr>
      <vt:lpstr>budget for 10 bi-tech wells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</dc:creator>
  <cp:lastModifiedBy>Meera</cp:lastModifiedBy>
  <cp:lastPrinted>2013-08-05T20:34:02Z</cp:lastPrinted>
  <dcterms:created xsi:type="dcterms:W3CDTF">2013-07-31T20:54:21Z</dcterms:created>
  <dcterms:modified xsi:type="dcterms:W3CDTF">2013-08-05T21:53:01Z</dcterms:modified>
</cp:coreProperties>
</file>