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210" windowWidth="15315" windowHeight="8205"/>
  </bookViews>
  <sheets>
    <sheet name="SCHOOLS 2012-13" sheetId="13" r:id="rId1"/>
    <sheet name="WALL STYLE-8" sheetId="4" r:id="rId2"/>
    <sheet name="WALL STYLE-4" sheetId="20" r:id="rId3"/>
    <sheet name="3 toilets and septic tank" sheetId="22" r:id="rId4"/>
    <sheet name="2000 LITER -1 FAUCET" sheetId="12" r:id="rId5"/>
    <sheet name="2000-TANQUE- WITH FAUCETS" sheetId="3" r:id="rId6"/>
    <sheet name="5000 Rain w-faucets" sheetId="17" r:id="rId7"/>
    <sheet name="10,000 RAIN" sheetId="19" r:id="rId8"/>
    <sheet name="5,000 RAIN" sheetId="10" r:id="rId9"/>
    <sheet name="SEPTIC TANK" sheetId="14" r:id="rId10"/>
    <sheet name="PUMP " sheetId="21" r:id="rId11"/>
    <sheet name="LATRINES (3)" sheetId="16" r:id="rId12"/>
    <sheet name="LATRINES(5)" sheetId="18" r:id="rId13"/>
    <sheet name="Flush (5)" sheetId="15" r:id="rId14"/>
    <sheet name="VILLAGE CONTRIBUTION" sheetId="11" r:id="rId15"/>
  </sheets>
  <calcPr calcId="145621"/>
</workbook>
</file>

<file path=xl/calcChain.xml><?xml version="1.0" encoding="utf-8"?>
<calcChain xmlns="http://schemas.openxmlformats.org/spreadsheetml/2006/main">
  <c r="B30" i="21" l="1"/>
  <c r="D30" i="21" s="1"/>
  <c r="E7" i="18" l="1"/>
  <c r="E5" i="16"/>
  <c r="E7" i="14"/>
  <c r="E4" i="10"/>
  <c r="F4" i="17"/>
  <c r="E4" i="3"/>
  <c r="E58" i="4"/>
  <c r="E4" i="4"/>
  <c r="I10" i="13"/>
  <c r="M8" i="13" l="1"/>
  <c r="M7" i="13"/>
  <c r="L8" i="13"/>
  <c r="M18" i="13"/>
  <c r="M17" i="13"/>
  <c r="I19" i="13"/>
  <c r="D38" i="19"/>
  <c r="B38" i="19"/>
  <c r="C27" i="15"/>
  <c r="E27" i="15" s="1"/>
  <c r="D28" i="18"/>
  <c r="B27" i="18"/>
  <c r="D27" i="18" s="1"/>
  <c r="D25" i="16"/>
  <c r="B24" i="16"/>
  <c r="D24" i="16" s="1"/>
  <c r="D27" i="14"/>
  <c r="B26" i="14"/>
  <c r="D26" i="14" s="1"/>
  <c r="B20" i="10"/>
  <c r="D20" i="10" s="1"/>
  <c r="B20" i="19"/>
  <c r="D20" i="19" s="1"/>
  <c r="C20" i="17"/>
  <c r="E20" i="17" s="1"/>
  <c r="B21" i="3"/>
  <c r="D21" i="3" s="1"/>
  <c r="B20" i="12"/>
  <c r="D20" i="12" s="1"/>
  <c r="M14" i="13"/>
  <c r="M13" i="13"/>
  <c r="C23" i="22"/>
  <c r="E23" i="22" s="1"/>
  <c r="C11" i="22"/>
  <c r="C12" i="22"/>
  <c r="E12" i="22" s="1"/>
  <c r="C13" i="22"/>
  <c r="E13" i="22" s="1"/>
  <c r="C14" i="22"/>
  <c r="E14" i="22" s="1"/>
  <c r="C15" i="22"/>
  <c r="C16" i="22"/>
  <c r="E16" i="22" s="1"/>
  <c r="C17" i="22"/>
  <c r="E17" i="22" s="1"/>
  <c r="C18" i="22"/>
  <c r="C19" i="22"/>
  <c r="E19" i="22" s="1"/>
  <c r="C20" i="22"/>
  <c r="E20" i="22" s="1"/>
  <c r="C21" i="22"/>
  <c r="E21" i="22" s="1"/>
  <c r="C22" i="22"/>
  <c r="E22" i="22" s="1"/>
  <c r="C24" i="22"/>
  <c r="C25" i="22"/>
  <c r="C26" i="22"/>
  <c r="E26" i="22" s="1"/>
  <c r="C27" i="22"/>
  <c r="C28" i="22"/>
  <c r="E28" i="22" s="1"/>
  <c r="C29" i="22"/>
  <c r="E29" i="22" s="1"/>
  <c r="C30" i="22"/>
  <c r="C31" i="22"/>
  <c r="E31" i="22" s="1"/>
  <c r="C32" i="22"/>
  <c r="E32" i="22" s="1"/>
  <c r="C33" i="22"/>
  <c r="E33" i="22" s="1"/>
  <c r="C34" i="22"/>
  <c r="C35" i="22"/>
  <c r="E35" i="22" s="1"/>
  <c r="C36" i="22"/>
  <c r="E36" i="22" s="1"/>
  <c r="C37" i="22"/>
  <c r="C38" i="22"/>
  <c r="C39" i="22"/>
  <c r="C40" i="22"/>
  <c r="C41" i="22"/>
  <c r="E41" i="22" s="1"/>
  <c r="C42" i="22"/>
  <c r="E42" i="22" s="1"/>
  <c r="C43" i="22"/>
  <c r="C44" i="22"/>
  <c r="E44" i="22" s="1"/>
  <c r="C45" i="22"/>
  <c r="C46" i="22"/>
  <c r="E46" i="22" s="1"/>
  <c r="C47" i="22"/>
  <c r="C48" i="22"/>
  <c r="E48" i="22" s="1"/>
  <c r="C49" i="22"/>
  <c r="E49" i="22" s="1"/>
  <c r="C50" i="22"/>
  <c r="E50" i="22" s="1"/>
  <c r="C51" i="22"/>
  <c r="E51" i="22" s="1"/>
  <c r="C52" i="22"/>
  <c r="E52" i="22" s="1"/>
  <c r="C53" i="22"/>
  <c r="E53" i="22" s="1"/>
  <c r="C54" i="22"/>
  <c r="E54" i="22" s="1"/>
  <c r="C55" i="22"/>
  <c r="C56" i="22"/>
  <c r="C57" i="22"/>
  <c r="E57" i="22" s="1"/>
  <c r="C58" i="22"/>
  <c r="E58" i="22" s="1"/>
  <c r="C59" i="22"/>
  <c r="E59" i="22" s="1"/>
  <c r="C60" i="22"/>
  <c r="E60" i="22" s="1"/>
  <c r="C61" i="22"/>
  <c r="E61" i="22" s="1"/>
  <c r="C62" i="22"/>
  <c r="C63" i="22"/>
  <c r="E63" i="22" s="1"/>
  <c r="C64" i="22"/>
  <c r="E64" i="22" s="1"/>
  <c r="C65" i="22"/>
  <c r="E65" i="22" s="1"/>
  <c r="C66" i="22"/>
  <c r="E66" i="22" s="1"/>
  <c r="C67" i="22"/>
  <c r="C68" i="22"/>
  <c r="E68" i="22" s="1"/>
  <c r="C70" i="22"/>
  <c r="E70" i="22" s="1"/>
  <c r="C71" i="22"/>
  <c r="E71" i="22" s="1"/>
  <c r="C72" i="22"/>
  <c r="E72" i="22" s="1"/>
  <c r="C73" i="22"/>
  <c r="C10" i="22"/>
  <c r="E10" i="22" s="1"/>
  <c r="E18" i="22"/>
  <c r="E37" i="22"/>
  <c r="E69" i="22"/>
  <c r="E73" i="22"/>
  <c r="E67" i="22"/>
  <c r="E62" i="22"/>
  <c r="E47" i="22"/>
  <c r="E45" i="22"/>
  <c r="E43" i="22"/>
  <c r="E34" i="22"/>
  <c r="E30" i="22"/>
  <c r="E27" i="22"/>
  <c r="E15" i="22"/>
  <c r="E11" i="22"/>
  <c r="E24" i="22" l="1"/>
  <c r="E55" i="22"/>
  <c r="E74" i="22"/>
  <c r="E38" i="22"/>
  <c r="E76" i="22" l="1"/>
  <c r="F6" i="22" s="1"/>
  <c r="F5" i="22" s="1"/>
  <c r="J14" i="13" s="1"/>
  <c r="L14" i="13" s="1"/>
  <c r="I18" i="13" l="1"/>
  <c r="L18" i="13" s="1"/>
  <c r="B20" i="21"/>
  <c r="D20" i="21" s="1"/>
  <c r="J51" i="20"/>
  <c r="H51" i="20"/>
  <c r="J50" i="20"/>
  <c r="H50" i="20"/>
  <c r="J49" i="20"/>
  <c r="H49" i="20"/>
  <c r="J48" i="20"/>
  <c r="H48" i="20"/>
  <c r="J47" i="20"/>
  <c r="H47" i="20"/>
  <c r="J46" i="20"/>
  <c r="H46" i="20"/>
  <c r="J45" i="20"/>
  <c r="H45" i="20"/>
  <c r="J44" i="20"/>
  <c r="H44" i="20"/>
  <c r="J43" i="20"/>
  <c r="H43" i="20"/>
  <c r="J42" i="20"/>
  <c r="J52" i="20" s="1"/>
  <c r="H42" i="20"/>
  <c r="H39" i="20"/>
  <c r="J39" i="20" s="1"/>
  <c r="H38" i="20"/>
  <c r="J38" i="20" s="1"/>
  <c r="H37" i="20"/>
  <c r="J37" i="20" s="1"/>
  <c r="H36" i="20"/>
  <c r="J36" i="20" s="1"/>
  <c r="H35" i="20"/>
  <c r="J35" i="20" s="1"/>
  <c r="H34" i="20"/>
  <c r="J34" i="20" s="1"/>
  <c r="H33" i="20"/>
  <c r="J33" i="20" s="1"/>
  <c r="H30" i="20"/>
  <c r="J30" i="20" s="1"/>
  <c r="J29" i="20"/>
  <c r="H29" i="20"/>
  <c r="J28" i="20"/>
  <c r="H28" i="20"/>
  <c r="J27" i="20"/>
  <c r="H27" i="20"/>
  <c r="J26" i="20"/>
  <c r="H26" i="20"/>
  <c r="J25" i="20"/>
  <c r="H25" i="20"/>
  <c r="J24" i="20"/>
  <c r="H24" i="20"/>
  <c r="J23" i="20"/>
  <c r="H23" i="20"/>
  <c r="H20" i="20"/>
  <c r="J20" i="20" s="1"/>
  <c r="H19" i="20"/>
  <c r="J19" i="20" s="1"/>
  <c r="H18" i="20"/>
  <c r="J18" i="20" s="1"/>
  <c r="H17" i="20"/>
  <c r="J17" i="20" s="1"/>
  <c r="H16" i="20"/>
  <c r="J16" i="20" s="1"/>
  <c r="H15" i="20"/>
  <c r="J15" i="20" s="1"/>
  <c r="H14" i="20"/>
  <c r="J14" i="20" s="1"/>
  <c r="H13" i="20"/>
  <c r="J13" i="20" s="1"/>
  <c r="H12" i="20"/>
  <c r="J12" i="20" s="1"/>
  <c r="H11" i="20"/>
  <c r="J11" i="20" s="1"/>
  <c r="H10" i="20"/>
  <c r="J10" i="20" s="1"/>
  <c r="H9" i="20"/>
  <c r="J9" i="20" s="1"/>
  <c r="B20" i="4"/>
  <c r="D20" i="4" s="1"/>
  <c r="M6" i="13"/>
  <c r="B20" i="20"/>
  <c r="D20" i="20" s="1"/>
  <c r="B46" i="21"/>
  <c r="D46" i="21" s="1"/>
  <c r="B45" i="21"/>
  <c r="D45" i="21" s="1"/>
  <c r="B44" i="21"/>
  <c r="D44" i="21" s="1"/>
  <c r="B43" i="21"/>
  <c r="D43" i="21" s="1"/>
  <c r="B40" i="21"/>
  <c r="D40" i="21" s="1"/>
  <c r="B39" i="21"/>
  <c r="D39" i="21" s="1"/>
  <c r="B38" i="21"/>
  <c r="D38" i="21" s="1"/>
  <c r="B37" i="21"/>
  <c r="D37" i="21" s="1"/>
  <c r="B36" i="21"/>
  <c r="D36" i="21" s="1"/>
  <c r="B35" i="21"/>
  <c r="D35" i="21" s="1"/>
  <c r="B34" i="21"/>
  <c r="D34" i="21" s="1"/>
  <c r="B31" i="21"/>
  <c r="D31" i="21" s="1"/>
  <c r="B29" i="21"/>
  <c r="D29" i="21" s="1"/>
  <c r="B28" i="21"/>
  <c r="D28" i="21" s="1"/>
  <c r="B27" i="21"/>
  <c r="D27" i="21" s="1"/>
  <c r="B26" i="21"/>
  <c r="D26" i="21" s="1"/>
  <c r="B25" i="21"/>
  <c r="D25" i="21" s="1"/>
  <c r="B24" i="21"/>
  <c r="D24" i="21" s="1"/>
  <c r="B23" i="21"/>
  <c r="D23" i="21" s="1"/>
  <c r="B19" i="21"/>
  <c r="D19" i="21" s="1"/>
  <c r="B18" i="21"/>
  <c r="D18" i="21" s="1"/>
  <c r="B17" i="21"/>
  <c r="D17" i="21" s="1"/>
  <c r="B16" i="21"/>
  <c r="D16" i="21" s="1"/>
  <c r="B15" i="21"/>
  <c r="D15" i="21" s="1"/>
  <c r="B14" i="21"/>
  <c r="D14" i="21" s="1"/>
  <c r="B13" i="21"/>
  <c r="D13" i="21" s="1"/>
  <c r="B12" i="21"/>
  <c r="D12" i="21" s="1"/>
  <c r="B11" i="21"/>
  <c r="D11" i="21" s="1"/>
  <c r="B10" i="21"/>
  <c r="D10" i="21" s="1"/>
  <c r="B9" i="21"/>
  <c r="D9" i="21" s="1"/>
  <c r="B51" i="20"/>
  <c r="D51" i="20" s="1"/>
  <c r="B50" i="20"/>
  <c r="D50" i="20" s="1"/>
  <c r="B49" i="20"/>
  <c r="D49" i="20" s="1"/>
  <c r="B48" i="20"/>
  <c r="D48" i="20" s="1"/>
  <c r="B47" i="20"/>
  <c r="D47" i="20" s="1"/>
  <c r="B46" i="20"/>
  <c r="D46" i="20" s="1"/>
  <c r="B45" i="20"/>
  <c r="D45" i="20" s="1"/>
  <c r="B44" i="20"/>
  <c r="D44" i="20" s="1"/>
  <c r="B43" i="20"/>
  <c r="D43" i="20" s="1"/>
  <c r="B42" i="20"/>
  <c r="D42" i="20" s="1"/>
  <c r="B39" i="20"/>
  <c r="D39" i="20" s="1"/>
  <c r="B38" i="20"/>
  <c r="D38" i="20" s="1"/>
  <c r="B37" i="20"/>
  <c r="D37" i="20" s="1"/>
  <c r="B36" i="20"/>
  <c r="D36" i="20" s="1"/>
  <c r="B35" i="20"/>
  <c r="D35" i="20" s="1"/>
  <c r="B34" i="20"/>
  <c r="D34" i="20" s="1"/>
  <c r="B33" i="20"/>
  <c r="D33" i="20" s="1"/>
  <c r="B30" i="20"/>
  <c r="D30" i="20" s="1"/>
  <c r="B29" i="20"/>
  <c r="D29" i="20" s="1"/>
  <c r="B28" i="20"/>
  <c r="D28" i="20" s="1"/>
  <c r="B27" i="20"/>
  <c r="D27" i="20" s="1"/>
  <c r="B26" i="20"/>
  <c r="D26" i="20" s="1"/>
  <c r="B25" i="20"/>
  <c r="D25" i="20" s="1"/>
  <c r="B24" i="20"/>
  <c r="D24" i="20" s="1"/>
  <c r="B23" i="20"/>
  <c r="D23" i="20" s="1"/>
  <c r="B19" i="20"/>
  <c r="D19" i="20" s="1"/>
  <c r="B18" i="20"/>
  <c r="D18" i="20" s="1"/>
  <c r="D17" i="20"/>
  <c r="B17" i="20"/>
  <c r="B16" i="20"/>
  <c r="D16" i="20" s="1"/>
  <c r="B15" i="20"/>
  <c r="D15" i="20" s="1"/>
  <c r="B14" i="20"/>
  <c r="D14" i="20" s="1"/>
  <c r="B13" i="20"/>
  <c r="D13" i="20" s="1"/>
  <c r="B12" i="20"/>
  <c r="D12" i="20" s="1"/>
  <c r="B11" i="20"/>
  <c r="D11" i="20" s="1"/>
  <c r="B10" i="20"/>
  <c r="D10" i="20" s="1"/>
  <c r="B9" i="20"/>
  <c r="D9" i="20" s="1"/>
  <c r="B57" i="19"/>
  <c r="D57" i="19" s="1"/>
  <c r="B56" i="19"/>
  <c r="D56" i="19" s="1"/>
  <c r="B55" i="19"/>
  <c r="D55" i="19" s="1"/>
  <c r="B54" i="19"/>
  <c r="D54" i="19" s="1"/>
  <c r="B53" i="19"/>
  <c r="D53" i="19" s="1"/>
  <c r="B52" i="19"/>
  <c r="D52" i="19" s="1"/>
  <c r="D51" i="19"/>
  <c r="B51" i="19"/>
  <c r="B50" i="19"/>
  <c r="D50" i="19" s="1"/>
  <c r="D49" i="19"/>
  <c r="B49" i="19"/>
  <c r="B48" i="19"/>
  <c r="D48" i="19" s="1"/>
  <c r="D47" i="19"/>
  <c r="B47" i="19"/>
  <c r="B46" i="19"/>
  <c r="D46" i="19" s="1"/>
  <c r="D45" i="19"/>
  <c r="B45" i="19"/>
  <c r="B42" i="19"/>
  <c r="D42" i="19" s="1"/>
  <c r="B41" i="19"/>
  <c r="D41" i="19" s="1"/>
  <c r="D40" i="19"/>
  <c r="B40" i="19"/>
  <c r="B39" i="19"/>
  <c r="D39" i="19" s="1"/>
  <c r="D37" i="19"/>
  <c r="B37" i="19"/>
  <c r="B36" i="19"/>
  <c r="D36" i="19" s="1"/>
  <c r="B33" i="19"/>
  <c r="D33" i="19" s="1"/>
  <c r="B32" i="19"/>
  <c r="D32" i="19" s="1"/>
  <c r="B31" i="19"/>
  <c r="D31" i="19" s="1"/>
  <c r="B30" i="19"/>
  <c r="D30" i="19" s="1"/>
  <c r="B29" i="19"/>
  <c r="D29" i="19" s="1"/>
  <c r="B28" i="19"/>
  <c r="D28" i="19" s="1"/>
  <c r="B27" i="19"/>
  <c r="D27" i="19" s="1"/>
  <c r="B26" i="19"/>
  <c r="D26" i="19" s="1"/>
  <c r="B25" i="19"/>
  <c r="D25" i="19" s="1"/>
  <c r="B24" i="19"/>
  <c r="D24" i="19" s="1"/>
  <c r="B21" i="19"/>
  <c r="D21" i="19" s="1"/>
  <c r="D19" i="19"/>
  <c r="B19" i="19"/>
  <c r="B18" i="19"/>
  <c r="D18" i="19" s="1"/>
  <c r="D17" i="19"/>
  <c r="B17" i="19"/>
  <c r="B16" i="19"/>
  <c r="D16" i="19" s="1"/>
  <c r="D15" i="19"/>
  <c r="B15" i="19"/>
  <c r="B14" i="19"/>
  <c r="D14" i="19" s="1"/>
  <c r="B13" i="19"/>
  <c r="D13" i="19" s="1"/>
  <c r="B12" i="19"/>
  <c r="D12" i="19" s="1"/>
  <c r="B11" i="19"/>
  <c r="D11" i="19" s="1"/>
  <c r="B10" i="19"/>
  <c r="D10" i="19" s="1"/>
  <c r="B9" i="19"/>
  <c r="D9" i="19" s="1"/>
  <c r="D58" i="19" l="1"/>
  <c r="D47" i="21"/>
  <c r="J31" i="20"/>
  <c r="J21" i="20"/>
  <c r="J53" i="20" s="1"/>
  <c r="K5" i="20" s="1"/>
  <c r="K4" i="20" s="1"/>
  <c r="J40" i="20"/>
  <c r="D21" i="21"/>
  <c r="D32" i="21"/>
  <c r="D41" i="21"/>
  <c r="D21" i="20"/>
  <c r="D31" i="20"/>
  <c r="D40" i="20"/>
  <c r="D52" i="20"/>
  <c r="D43" i="19"/>
  <c r="D22" i="19"/>
  <c r="D34" i="19"/>
  <c r="F21" i="13"/>
  <c r="C16" i="17"/>
  <c r="E16" i="17" s="1"/>
  <c r="C17" i="17"/>
  <c r="E17" i="17" s="1"/>
  <c r="C37" i="11"/>
  <c r="B20" i="18"/>
  <c r="D20" i="18"/>
  <c r="B19" i="16"/>
  <c r="D19" i="16" s="1"/>
  <c r="B13" i="14"/>
  <c r="D13" i="14"/>
  <c r="B14" i="14"/>
  <c r="D14" i="14" s="1"/>
  <c r="B15" i="14"/>
  <c r="B16" i="14"/>
  <c r="B17" i="14"/>
  <c r="D17" i="14" s="1"/>
  <c r="B18" i="14"/>
  <c r="D18" i="14"/>
  <c r="B19" i="14"/>
  <c r="D19" i="14" s="1"/>
  <c r="B20" i="14"/>
  <c r="D20" i="14" s="1"/>
  <c r="B21" i="14"/>
  <c r="D21" i="14"/>
  <c r="B22" i="14"/>
  <c r="D22" i="14" s="1"/>
  <c r="B23" i="14"/>
  <c r="B24" i="14"/>
  <c r="D24" i="14" s="1"/>
  <c r="B25" i="14"/>
  <c r="D25" i="14" s="1"/>
  <c r="B27" i="14"/>
  <c r="B28" i="14"/>
  <c r="B29" i="14"/>
  <c r="B30" i="14"/>
  <c r="D30" i="14"/>
  <c r="B31" i="14"/>
  <c r="D31" i="14" s="1"/>
  <c r="B32" i="14"/>
  <c r="B33" i="14"/>
  <c r="B34" i="14"/>
  <c r="D34" i="14" s="1"/>
  <c r="B35" i="14"/>
  <c r="D35" i="14"/>
  <c r="B36" i="14"/>
  <c r="B37" i="14"/>
  <c r="B38" i="14"/>
  <c r="D38" i="14"/>
  <c r="B39" i="14"/>
  <c r="D39" i="14" s="1"/>
  <c r="B40" i="14"/>
  <c r="B41" i="14"/>
  <c r="B42" i="14"/>
  <c r="B43" i="14"/>
  <c r="B44" i="14"/>
  <c r="D44" i="14"/>
  <c r="B45" i="14"/>
  <c r="B46" i="14"/>
  <c r="B47" i="14"/>
  <c r="D47" i="14" s="1"/>
  <c r="B48" i="14"/>
  <c r="B49" i="14"/>
  <c r="B50" i="14"/>
  <c r="B51" i="14"/>
  <c r="D51" i="14" s="1"/>
  <c r="B52" i="14"/>
  <c r="B53" i="14"/>
  <c r="B54" i="14"/>
  <c r="B55" i="14"/>
  <c r="D55" i="14" s="1"/>
  <c r="B56" i="14"/>
  <c r="D56" i="14" s="1"/>
  <c r="B57" i="14"/>
  <c r="B58" i="14"/>
  <c r="B59" i="14"/>
  <c r="B60" i="14"/>
  <c r="D60" i="14" s="1"/>
  <c r="B61" i="14"/>
  <c r="B62" i="14"/>
  <c r="D62" i="14" s="1"/>
  <c r="B63" i="14"/>
  <c r="D63" i="14" s="1"/>
  <c r="B64" i="14"/>
  <c r="D64" i="14" s="1"/>
  <c r="B65" i="14"/>
  <c r="B66" i="14"/>
  <c r="D66" i="14" s="1"/>
  <c r="B67" i="14"/>
  <c r="D67" i="14" s="1"/>
  <c r="B68" i="14"/>
  <c r="D68" i="14"/>
  <c r="B69" i="14"/>
  <c r="B70" i="14"/>
  <c r="B71" i="14"/>
  <c r="B72" i="14"/>
  <c r="D72" i="14"/>
  <c r="B73" i="14"/>
  <c r="D73" i="14" s="1"/>
  <c r="B74" i="14"/>
  <c r="B12" i="14"/>
  <c r="D12" i="14"/>
  <c r="D61" i="14"/>
  <c r="D65" i="14"/>
  <c r="D69" i="14"/>
  <c r="D70" i="14"/>
  <c r="D71" i="14"/>
  <c r="D74" i="14"/>
  <c r="D45" i="14"/>
  <c r="D46" i="14"/>
  <c r="D48" i="14"/>
  <c r="D49" i="14"/>
  <c r="D50" i="14"/>
  <c r="D52" i="14"/>
  <c r="D53" i="14"/>
  <c r="D54" i="14"/>
  <c r="D57" i="14"/>
  <c r="D29" i="14"/>
  <c r="D32" i="14"/>
  <c r="D33" i="14"/>
  <c r="D36" i="14"/>
  <c r="D41" i="14" s="1"/>
  <c r="D37" i="14"/>
  <c r="D40" i="14"/>
  <c r="D15" i="14"/>
  <c r="D16" i="14"/>
  <c r="D23" i="14"/>
  <c r="B13" i="18"/>
  <c r="D13" i="18" s="1"/>
  <c r="B14" i="18"/>
  <c r="D14" i="18" s="1"/>
  <c r="B15" i="18"/>
  <c r="B16" i="18"/>
  <c r="B17" i="18"/>
  <c r="D17" i="18" s="1"/>
  <c r="B18" i="18"/>
  <c r="D18" i="18" s="1"/>
  <c r="B19" i="18"/>
  <c r="B21" i="18"/>
  <c r="D21" i="18" s="1"/>
  <c r="B22" i="18"/>
  <c r="D22" i="18" s="1"/>
  <c r="B23" i="18"/>
  <c r="D23" i="18"/>
  <c r="B24" i="18"/>
  <c r="B25" i="18"/>
  <c r="B26" i="18"/>
  <c r="D26" i="18"/>
  <c r="B28" i="18"/>
  <c r="B29" i="18"/>
  <c r="B30" i="18"/>
  <c r="B31" i="18"/>
  <c r="D31" i="18" s="1"/>
  <c r="B32" i="18"/>
  <c r="D32" i="18"/>
  <c r="B33" i="18"/>
  <c r="B34" i="18"/>
  <c r="B35" i="18"/>
  <c r="D35" i="18"/>
  <c r="B36" i="18"/>
  <c r="D36" i="18" s="1"/>
  <c r="B37" i="18"/>
  <c r="B38" i="18"/>
  <c r="D38" i="18" s="1"/>
  <c r="B39" i="18"/>
  <c r="D39" i="18" s="1"/>
  <c r="B40" i="18"/>
  <c r="D40" i="18"/>
  <c r="B41" i="18"/>
  <c r="D41" i="18" s="1"/>
  <c r="B42" i="18"/>
  <c r="B43" i="18"/>
  <c r="B44" i="18"/>
  <c r="B45" i="18"/>
  <c r="D45" i="18" s="1"/>
  <c r="B46" i="18"/>
  <c r="B47" i="18"/>
  <c r="B48" i="18"/>
  <c r="B49" i="18"/>
  <c r="D49" i="18" s="1"/>
  <c r="B50" i="18"/>
  <c r="B51" i="18"/>
  <c r="B52" i="18"/>
  <c r="B53" i="18"/>
  <c r="D53" i="18" s="1"/>
  <c r="B54" i="18"/>
  <c r="D54" i="18" s="1"/>
  <c r="B55" i="18"/>
  <c r="B56" i="18"/>
  <c r="B57" i="18"/>
  <c r="D57" i="18" s="1"/>
  <c r="B58" i="18"/>
  <c r="D58" i="18" s="1"/>
  <c r="B59" i="18"/>
  <c r="B60" i="18"/>
  <c r="B61" i="18"/>
  <c r="B62" i="18"/>
  <c r="D62" i="18" s="1"/>
  <c r="B63" i="18"/>
  <c r="D63" i="18" s="1"/>
  <c r="B64" i="18"/>
  <c r="D64" i="18" s="1"/>
  <c r="B65" i="18"/>
  <c r="B66" i="18"/>
  <c r="D66" i="18" s="1"/>
  <c r="B67" i="18"/>
  <c r="B68" i="18"/>
  <c r="D68" i="18"/>
  <c r="B69" i="18"/>
  <c r="B70" i="18"/>
  <c r="D70" i="18" s="1"/>
  <c r="B71" i="18"/>
  <c r="D71" i="18" s="1"/>
  <c r="B72" i="18"/>
  <c r="D72" i="18" s="1"/>
  <c r="B73" i="18"/>
  <c r="B74" i="18"/>
  <c r="D74" i="18"/>
  <c r="B75" i="18"/>
  <c r="B12" i="18"/>
  <c r="D12" i="18"/>
  <c r="D61" i="18"/>
  <c r="D65" i="18"/>
  <c r="D67" i="18"/>
  <c r="D69" i="18"/>
  <c r="D73" i="18"/>
  <c r="D75" i="18"/>
  <c r="D46" i="18"/>
  <c r="D47" i="18"/>
  <c r="D48" i="18"/>
  <c r="D50" i="18"/>
  <c r="D51" i="18"/>
  <c r="D52" i="18"/>
  <c r="D55" i="18"/>
  <c r="D56" i="18"/>
  <c r="D30" i="18"/>
  <c r="D33" i="18"/>
  <c r="D34" i="18"/>
  <c r="D37" i="18"/>
  <c r="D15" i="18"/>
  <c r="D16" i="18"/>
  <c r="D19" i="18"/>
  <c r="D24" i="18"/>
  <c r="D25" i="18"/>
  <c r="B10" i="16"/>
  <c r="D10" i="16" s="1"/>
  <c r="B11" i="16"/>
  <c r="D11" i="16"/>
  <c r="B12" i="16"/>
  <c r="D12" i="16" s="1"/>
  <c r="B13" i="16"/>
  <c r="D13" i="16"/>
  <c r="B14" i="16"/>
  <c r="D14" i="16" s="1"/>
  <c r="B15" i="16"/>
  <c r="D15" i="16"/>
  <c r="B16" i="16"/>
  <c r="D16" i="16" s="1"/>
  <c r="B17" i="16"/>
  <c r="D17" i="16"/>
  <c r="B18" i="16"/>
  <c r="D18" i="16" s="1"/>
  <c r="B20" i="16"/>
  <c r="D20" i="16"/>
  <c r="B21" i="16"/>
  <c r="D21" i="16" s="1"/>
  <c r="B22" i="16"/>
  <c r="D22" i="16"/>
  <c r="B23" i="16"/>
  <c r="D23" i="16" s="1"/>
  <c r="B27" i="16"/>
  <c r="D27" i="16"/>
  <c r="B28" i="16"/>
  <c r="D28" i="16" s="1"/>
  <c r="D36" i="16" s="1"/>
  <c r="B29" i="16"/>
  <c r="D29" i="16"/>
  <c r="B30" i="16"/>
  <c r="D30" i="16" s="1"/>
  <c r="B31" i="16"/>
  <c r="D31" i="16"/>
  <c r="B32" i="16"/>
  <c r="D32" i="16" s="1"/>
  <c r="B33" i="16"/>
  <c r="D33" i="16"/>
  <c r="B34" i="16"/>
  <c r="D34" i="16" s="1"/>
  <c r="B35" i="16"/>
  <c r="D35" i="16"/>
  <c r="B38" i="16"/>
  <c r="D38" i="16" s="1"/>
  <c r="D43" i="16" s="1"/>
  <c r="B39" i="16"/>
  <c r="D39" i="16"/>
  <c r="B40" i="16"/>
  <c r="D40" i="16" s="1"/>
  <c r="B41" i="16"/>
  <c r="D41" i="16"/>
  <c r="B42" i="16"/>
  <c r="D42" i="16" s="1"/>
  <c r="C37" i="15"/>
  <c r="E37" i="15"/>
  <c r="C38" i="15"/>
  <c r="E38" i="15" s="1"/>
  <c r="B16" i="10"/>
  <c r="D16" i="10"/>
  <c r="B16" i="3"/>
  <c r="D16" i="3" s="1"/>
  <c r="C41" i="17"/>
  <c r="E41" i="17"/>
  <c r="C42" i="17"/>
  <c r="E42" i="17" s="1"/>
  <c r="C43" i="17"/>
  <c r="E43" i="17"/>
  <c r="C44" i="17"/>
  <c r="E44" i="17" s="1"/>
  <c r="C33" i="17"/>
  <c r="E33" i="17"/>
  <c r="C10" i="17"/>
  <c r="E10" i="17" s="1"/>
  <c r="C11" i="17"/>
  <c r="E11" i="17" s="1"/>
  <c r="C12" i="17"/>
  <c r="C13" i="17"/>
  <c r="E13" i="17" s="1"/>
  <c r="C14" i="17"/>
  <c r="E14" i="17" s="1"/>
  <c r="C15" i="17"/>
  <c r="E15" i="17" s="1"/>
  <c r="C18" i="17"/>
  <c r="E18" i="17" s="1"/>
  <c r="C19" i="17"/>
  <c r="C21" i="17"/>
  <c r="C22" i="17"/>
  <c r="C23" i="17"/>
  <c r="C24" i="17"/>
  <c r="E24" i="17"/>
  <c r="C25" i="17"/>
  <c r="E25" i="17" s="1"/>
  <c r="C26" i="17"/>
  <c r="E26" i="17"/>
  <c r="E35" i="17" s="1"/>
  <c r="C27" i="17"/>
  <c r="E27" i="17" s="1"/>
  <c r="C28" i="17"/>
  <c r="E28" i="17" s="1"/>
  <c r="C29" i="17"/>
  <c r="E29" i="17"/>
  <c r="C30" i="17"/>
  <c r="E30" i="17" s="1"/>
  <c r="C31" i="17"/>
  <c r="E31" i="17" s="1"/>
  <c r="C32" i="17"/>
  <c r="E32" i="17" s="1"/>
  <c r="C34" i="17"/>
  <c r="E34" i="17"/>
  <c r="C35" i="17"/>
  <c r="C36" i="17"/>
  <c r="C37" i="17"/>
  <c r="C38" i="17"/>
  <c r="E38" i="17" s="1"/>
  <c r="C39" i="17"/>
  <c r="E39" i="17" s="1"/>
  <c r="C40" i="17"/>
  <c r="C45" i="17"/>
  <c r="E45" i="17" s="1"/>
  <c r="C46" i="17"/>
  <c r="C47" i="17"/>
  <c r="C48" i="17"/>
  <c r="E48" i="17" s="1"/>
  <c r="C49" i="17"/>
  <c r="C50" i="17"/>
  <c r="C51" i="17"/>
  <c r="E51" i="17"/>
  <c r="C52" i="17"/>
  <c r="E52" i="17" s="1"/>
  <c r="C53" i="17"/>
  <c r="E53" i="17" s="1"/>
  <c r="C54" i="17"/>
  <c r="C55" i="17"/>
  <c r="E55" i="17" s="1"/>
  <c r="C56" i="17"/>
  <c r="C57" i="17"/>
  <c r="E57" i="17" s="1"/>
  <c r="C58" i="17"/>
  <c r="C59" i="17"/>
  <c r="E59" i="17"/>
  <c r="C60" i="17"/>
  <c r="E60" i="17" s="1"/>
  <c r="C9" i="17"/>
  <c r="E9" i="17" s="1"/>
  <c r="E12" i="17"/>
  <c r="E22" i="17" s="1"/>
  <c r="E19" i="17"/>
  <c r="E21" i="17"/>
  <c r="E37" i="17"/>
  <c r="E40" i="17"/>
  <c r="E49" i="17"/>
  <c r="E50" i="17"/>
  <c r="E54" i="17"/>
  <c r="E56" i="17"/>
  <c r="E58" i="17"/>
  <c r="C19" i="15"/>
  <c r="E19" i="15" s="1"/>
  <c r="C20" i="15"/>
  <c r="E20" i="15" s="1"/>
  <c r="C16" i="15"/>
  <c r="E16" i="15" s="1"/>
  <c r="C13" i="15"/>
  <c r="E13" i="15" s="1"/>
  <c r="C14" i="15"/>
  <c r="E14" i="15"/>
  <c r="C22" i="15"/>
  <c r="E22" i="15" s="1"/>
  <c r="C15" i="15"/>
  <c r="E15" i="15"/>
  <c r="C17" i="15"/>
  <c r="E17" i="15" s="1"/>
  <c r="C18" i="15"/>
  <c r="E18" i="15" s="1"/>
  <c r="C21" i="15"/>
  <c r="E21" i="15" s="1"/>
  <c r="C23" i="15"/>
  <c r="E23" i="15" s="1"/>
  <c r="C24" i="15"/>
  <c r="E24" i="15" s="1"/>
  <c r="C25" i="15"/>
  <c r="E25" i="15" s="1"/>
  <c r="E28" i="15" s="1"/>
  <c r="C26" i="15"/>
  <c r="E26" i="15" s="1"/>
  <c r="C59" i="15"/>
  <c r="E59" i="15"/>
  <c r="E70" i="15" s="1"/>
  <c r="C60" i="15"/>
  <c r="E60" i="15" s="1"/>
  <c r="C61" i="15"/>
  <c r="E61" i="15" s="1"/>
  <c r="C62" i="15"/>
  <c r="E62" i="15" s="1"/>
  <c r="C63" i="15"/>
  <c r="E63" i="15" s="1"/>
  <c r="C64" i="15"/>
  <c r="E64" i="15" s="1"/>
  <c r="C65" i="15"/>
  <c r="E65" i="15"/>
  <c r="C66" i="15"/>
  <c r="E66" i="15" s="1"/>
  <c r="C67" i="15"/>
  <c r="E67" i="15"/>
  <c r="C68" i="15"/>
  <c r="E68" i="15" s="1"/>
  <c r="C69" i="15"/>
  <c r="E69" i="15" s="1"/>
  <c r="C43" i="15"/>
  <c r="E43" i="15" s="1"/>
  <c r="C44" i="15"/>
  <c r="E44" i="15" s="1"/>
  <c r="C45" i="15"/>
  <c r="E45" i="15" s="1"/>
  <c r="C46" i="15"/>
  <c r="E46" i="15" s="1"/>
  <c r="C47" i="15"/>
  <c r="E47" i="15" s="1"/>
  <c r="C48" i="15"/>
  <c r="E48" i="15"/>
  <c r="C49" i="15"/>
  <c r="E49" i="15" s="1"/>
  <c r="C50" i="15"/>
  <c r="E50" i="15" s="1"/>
  <c r="C51" i="15"/>
  <c r="E51" i="15" s="1"/>
  <c r="C52" i="15"/>
  <c r="E52" i="15" s="1"/>
  <c r="C53" i="15"/>
  <c r="E53" i="15" s="1"/>
  <c r="C54" i="15"/>
  <c r="E54" i="15"/>
  <c r="C55" i="15"/>
  <c r="E55" i="15" s="1"/>
  <c r="C56" i="15"/>
  <c r="E56" i="15"/>
  <c r="C30" i="15"/>
  <c r="E30" i="15" s="1"/>
  <c r="C31" i="15"/>
  <c r="E31" i="15" s="1"/>
  <c r="C32" i="15"/>
  <c r="E32" i="15" s="1"/>
  <c r="C33" i="15"/>
  <c r="E33" i="15" s="1"/>
  <c r="C34" i="15"/>
  <c r="E34" i="15" s="1"/>
  <c r="C35" i="15"/>
  <c r="E35" i="15" s="1"/>
  <c r="E41" i="15" s="1"/>
  <c r="C36" i="15"/>
  <c r="E36" i="15" s="1"/>
  <c r="C39" i="15"/>
  <c r="E39" i="15"/>
  <c r="C40" i="15"/>
  <c r="E40" i="15" s="1"/>
  <c r="C58" i="15"/>
  <c r="C57" i="15"/>
  <c r="C42" i="15"/>
  <c r="C41" i="15"/>
  <c r="C29" i="15"/>
  <c r="C28" i="15"/>
  <c r="B9" i="3"/>
  <c r="D9" i="3" s="1"/>
  <c r="D22" i="3" s="1"/>
  <c r="B10" i="3"/>
  <c r="D10" i="3" s="1"/>
  <c r="B11" i="3"/>
  <c r="D11" i="3" s="1"/>
  <c r="B12" i="3"/>
  <c r="D12" i="3"/>
  <c r="B13" i="3"/>
  <c r="D13" i="3" s="1"/>
  <c r="B14" i="3"/>
  <c r="D14" i="3"/>
  <c r="B15" i="3"/>
  <c r="D15" i="3" s="1"/>
  <c r="B17" i="3"/>
  <c r="D17" i="3" s="1"/>
  <c r="B18" i="3"/>
  <c r="D18" i="3" s="1"/>
  <c r="B19" i="3"/>
  <c r="D19" i="3"/>
  <c r="B20" i="3"/>
  <c r="D20" i="3" s="1"/>
  <c r="B24" i="3"/>
  <c r="D24" i="3"/>
  <c r="B25" i="3"/>
  <c r="D25" i="3" s="1"/>
  <c r="B26" i="3"/>
  <c r="D26" i="3"/>
  <c r="B27" i="3"/>
  <c r="D27" i="3" s="1"/>
  <c r="B28" i="3"/>
  <c r="D28" i="3" s="1"/>
  <c r="B29" i="3"/>
  <c r="D29" i="3" s="1"/>
  <c r="B30" i="3"/>
  <c r="D30" i="3"/>
  <c r="B31" i="3"/>
  <c r="D31" i="3" s="1"/>
  <c r="B32" i="3"/>
  <c r="D32" i="3" s="1"/>
  <c r="B33" i="3"/>
  <c r="D33" i="3" s="1"/>
  <c r="B34" i="3"/>
  <c r="D34" i="3"/>
  <c r="B37" i="3"/>
  <c r="D37" i="3" s="1"/>
  <c r="B38" i="3"/>
  <c r="D38" i="3" s="1"/>
  <c r="B39" i="3"/>
  <c r="D39" i="3" s="1"/>
  <c r="B40" i="3"/>
  <c r="D40" i="3" s="1"/>
  <c r="B41" i="3"/>
  <c r="D41" i="3" s="1"/>
  <c r="B42" i="3"/>
  <c r="D42" i="3" s="1"/>
  <c r="B43" i="3"/>
  <c r="D43" i="3" s="1"/>
  <c r="B46" i="3"/>
  <c r="D46" i="3"/>
  <c r="B47" i="3"/>
  <c r="D47" i="3" s="1"/>
  <c r="B48" i="3"/>
  <c r="D48" i="3" s="1"/>
  <c r="B49" i="3"/>
  <c r="D49" i="3" s="1"/>
  <c r="B50" i="3"/>
  <c r="D50" i="3" s="1"/>
  <c r="B51" i="3"/>
  <c r="D51" i="3" s="1"/>
  <c r="B52" i="3"/>
  <c r="D52" i="3"/>
  <c r="B53" i="3"/>
  <c r="D53" i="3" s="1"/>
  <c r="B54" i="3"/>
  <c r="D54" i="3"/>
  <c r="B55" i="3"/>
  <c r="D55" i="3" s="1"/>
  <c r="B56" i="3"/>
  <c r="D56" i="3" s="1"/>
  <c r="B57" i="3"/>
  <c r="D57" i="3" s="1"/>
  <c r="B58" i="3"/>
  <c r="D58" i="3"/>
  <c r="B59" i="3"/>
  <c r="D59" i="3" s="1"/>
  <c r="B70" i="3"/>
  <c r="D70" i="3"/>
  <c r="B71" i="3"/>
  <c r="D71" i="3" s="1"/>
  <c r="B72" i="3"/>
  <c r="D72" i="3"/>
  <c r="B73" i="3"/>
  <c r="D73" i="3" s="1"/>
  <c r="B74" i="3"/>
  <c r="D74" i="3" s="1"/>
  <c r="B75" i="3"/>
  <c r="D75" i="3" s="1"/>
  <c r="B76" i="3"/>
  <c r="D76" i="3"/>
  <c r="B77" i="3"/>
  <c r="D77" i="3" s="1"/>
  <c r="B78" i="3"/>
  <c r="D78" i="3" s="1"/>
  <c r="B79" i="3"/>
  <c r="D79" i="3" s="1"/>
  <c r="B80" i="3"/>
  <c r="D80" i="3"/>
  <c r="B81" i="3"/>
  <c r="D81" i="3" s="1"/>
  <c r="B84" i="3"/>
  <c r="D84" i="3" s="1"/>
  <c r="B85" i="3"/>
  <c r="D85" i="3" s="1"/>
  <c r="B86" i="3"/>
  <c r="D86" i="3" s="1"/>
  <c r="B87" i="3"/>
  <c r="D87" i="3" s="1"/>
  <c r="B88" i="3"/>
  <c r="D88" i="3" s="1"/>
  <c r="B89" i="3"/>
  <c r="D89" i="3" s="1"/>
  <c r="B90" i="3"/>
  <c r="D90" i="3"/>
  <c r="B91" i="3"/>
  <c r="D91" i="3" s="1"/>
  <c r="B92" i="3"/>
  <c r="D92" i="3" s="1"/>
  <c r="B93" i="3"/>
  <c r="D93" i="3"/>
  <c r="B94" i="3"/>
  <c r="D94" i="3" s="1"/>
  <c r="B97" i="3"/>
  <c r="D97" i="3"/>
  <c r="B98" i="3"/>
  <c r="D98" i="3" s="1"/>
  <c r="B99" i="3"/>
  <c r="D99" i="3" s="1"/>
  <c r="B100" i="3"/>
  <c r="D100" i="3" s="1"/>
  <c r="B101" i="3"/>
  <c r="D101" i="3" s="1"/>
  <c r="B102" i="3"/>
  <c r="D102" i="3" s="1"/>
  <c r="B103" i="3"/>
  <c r="D103" i="3"/>
  <c r="B106" i="3"/>
  <c r="D106" i="3" s="1"/>
  <c r="B107" i="3"/>
  <c r="D107" i="3"/>
  <c r="B108" i="3"/>
  <c r="D108" i="3" s="1"/>
  <c r="B109" i="3"/>
  <c r="D109" i="3" s="1"/>
  <c r="B110" i="3"/>
  <c r="D110" i="3" s="1"/>
  <c r="B111" i="3"/>
  <c r="D111" i="3" s="1"/>
  <c r="B112" i="3"/>
  <c r="D112" i="3" s="1"/>
  <c r="B113" i="3"/>
  <c r="D113" i="3"/>
  <c r="B114" i="3"/>
  <c r="D114" i="3" s="1"/>
  <c r="B115" i="3"/>
  <c r="D115" i="3"/>
  <c r="B116" i="3"/>
  <c r="D116" i="3" s="1"/>
  <c r="B117" i="3"/>
  <c r="D117" i="3" s="1"/>
  <c r="B118" i="3"/>
  <c r="D118" i="3" s="1"/>
  <c r="B119" i="3"/>
  <c r="D119" i="3" s="1"/>
  <c r="B63" i="4"/>
  <c r="D63" i="4" s="1"/>
  <c r="B64" i="4"/>
  <c r="D64" i="4" s="1"/>
  <c r="B65" i="4"/>
  <c r="D65" i="4" s="1"/>
  <c r="B66" i="4"/>
  <c r="D66" i="4"/>
  <c r="B67" i="4"/>
  <c r="D67" i="4" s="1"/>
  <c r="B68" i="4"/>
  <c r="D68" i="4" s="1"/>
  <c r="B69" i="4"/>
  <c r="D69" i="4" s="1"/>
  <c r="B70" i="4"/>
  <c r="D70" i="4" s="1"/>
  <c r="B71" i="4"/>
  <c r="D71" i="4" s="1"/>
  <c r="B72" i="4"/>
  <c r="D72" i="4"/>
  <c r="B73" i="4"/>
  <c r="D73" i="4" s="1"/>
  <c r="B74" i="4"/>
  <c r="D74" i="4"/>
  <c r="B77" i="4"/>
  <c r="D77" i="4" s="1"/>
  <c r="D85" i="4" s="1"/>
  <c r="B78" i="4"/>
  <c r="D78" i="4" s="1"/>
  <c r="B79" i="4"/>
  <c r="D79" i="4" s="1"/>
  <c r="B80" i="4"/>
  <c r="D80" i="4" s="1"/>
  <c r="B81" i="4"/>
  <c r="D81" i="4" s="1"/>
  <c r="B82" i="4"/>
  <c r="D82" i="4"/>
  <c r="B83" i="4"/>
  <c r="D83" i="4" s="1"/>
  <c r="B84" i="4"/>
  <c r="D84" i="4"/>
  <c r="B87" i="4"/>
  <c r="D87" i="4" s="1"/>
  <c r="B88" i="4"/>
  <c r="D88" i="4" s="1"/>
  <c r="D95" i="4" s="1"/>
  <c r="B89" i="4"/>
  <c r="D89" i="4" s="1"/>
  <c r="B90" i="4"/>
  <c r="D90" i="4" s="1"/>
  <c r="B91" i="4"/>
  <c r="D91" i="4" s="1"/>
  <c r="B92" i="4"/>
  <c r="D92" i="4"/>
  <c r="B93" i="4"/>
  <c r="D93" i="4" s="1"/>
  <c r="B94" i="4"/>
  <c r="D94" i="4"/>
  <c r="B97" i="4"/>
  <c r="D97" i="4" s="1"/>
  <c r="D107" i="4" s="1"/>
  <c r="B98" i="4"/>
  <c r="D98" i="4" s="1"/>
  <c r="B99" i="4"/>
  <c r="D99" i="4" s="1"/>
  <c r="B100" i="4"/>
  <c r="D100" i="4" s="1"/>
  <c r="B101" i="4"/>
  <c r="D101" i="4" s="1"/>
  <c r="B102" i="4"/>
  <c r="D102" i="4"/>
  <c r="B103" i="4"/>
  <c r="D103" i="4" s="1"/>
  <c r="B104" i="4"/>
  <c r="D104" i="4"/>
  <c r="B105" i="4"/>
  <c r="D105" i="4" s="1"/>
  <c r="B106" i="4"/>
  <c r="D106" i="4" s="1"/>
  <c r="B9" i="4"/>
  <c r="D9" i="4" s="1"/>
  <c r="B10" i="4"/>
  <c r="D10" i="4" s="1"/>
  <c r="B11" i="4"/>
  <c r="D11" i="4" s="1"/>
  <c r="B12" i="4"/>
  <c r="D12" i="4"/>
  <c r="B13" i="4"/>
  <c r="D13" i="4" s="1"/>
  <c r="B14" i="4"/>
  <c r="D14" i="4"/>
  <c r="B15" i="4"/>
  <c r="D15" i="4" s="1"/>
  <c r="N11" i="4" s="1"/>
  <c r="B16" i="4"/>
  <c r="D16" i="4" s="1"/>
  <c r="B17" i="4"/>
  <c r="D17" i="4" s="1"/>
  <c r="B18" i="4"/>
  <c r="D18" i="4" s="1"/>
  <c r="B19" i="4"/>
  <c r="D19" i="4" s="1"/>
  <c r="B23" i="4"/>
  <c r="D23" i="4"/>
  <c r="B24" i="4"/>
  <c r="D24" i="4" s="1"/>
  <c r="B25" i="4"/>
  <c r="D25" i="4"/>
  <c r="B26" i="4"/>
  <c r="D26" i="4" s="1"/>
  <c r="B27" i="4"/>
  <c r="D27" i="4" s="1"/>
  <c r="D31" i="4" s="1"/>
  <c r="B28" i="4"/>
  <c r="D28" i="4" s="1"/>
  <c r="B29" i="4"/>
  <c r="D29" i="4" s="1"/>
  <c r="B30" i="4"/>
  <c r="D30" i="4" s="1"/>
  <c r="B33" i="4"/>
  <c r="D33" i="4"/>
  <c r="D40" i="4" s="1"/>
  <c r="B34" i="4"/>
  <c r="D34" i="4" s="1"/>
  <c r="B35" i="4"/>
  <c r="D35" i="4"/>
  <c r="B36" i="4"/>
  <c r="D36" i="4" s="1"/>
  <c r="B37" i="4"/>
  <c r="D37" i="4" s="1"/>
  <c r="B38" i="4"/>
  <c r="D38" i="4" s="1"/>
  <c r="B39" i="4"/>
  <c r="D39" i="4" s="1"/>
  <c r="B42" i="4"/>
  <c r="D42" i="4" s="1"/>
  <c r="B43" i="4"/>
  <c r="D43" i="4"/>
  <c r="B44" i="4"/>
  <c r="D44" i="4" s="1"/>
  <c r="B45" i="4"/>
  <c r="D45" i="4"/>
  <c r="B46" i="4"/>
  <c r="D46" i="4" s="1"/>
  <c r="B47" i="4"/>
  <c r="D47" i="4" s="1"/>
  <c r="B48" i="4"/>
  <c r="D48" i="4" s="1"/>
  <c r="B49" i="4"/>
  <c r="D49" i="4" s="1"/>
  <c r="B50" i="4"/>
  <c r="D50" i="4" s="1"/>
  <c r="B51" i="4"/>
  <c r="D51" i="4"/>
  <c r="B9" i="10"/>
  <c r="D9" i="10" s="1"/>
  <c r="B10" i="10"/>
  <c r="D10" i="10"/>
  <c r="B11" i="10"/>
  <c r="D11" i="10" s="1"/>
  <c r="D22" i="10" s="1"/>
  <c r="B12" i="10"/>
  <c r="D12" i="10" s="1"/>
  <c r="B13" i="10"/>
  <c r="D13" i="10"/>
  <c r="B14" i="10"/>
  <c r="D14" i="10"/>
  <c r="B15" i="10"/>
  <c r="D15" i="10"/>
  <c r="B17" i="10"/>
  <c r="D17" i="10"/>
  <c r="B18" i="10"/>
  <c r="D18" i="10"/>
  <c r="B19" i="10"/>
  <c r="D19" i="10"/>
  <c r="B21" i="10"/>
  <c r="D21" i="10"/>
  <c r="B24" i="10"/>
  <c r="D24" i="10"/>
  <c r="B25" i="10"/>
  <c r="D25" i="10"/>
  <c r="B26" i="10"/>
  <c r="D26" i="10"/>
  <c r="B27" i="10"/>
  <c r="D27" i="10"/>
  <c r="B28" i="10"/>
  <c r="D28" i="10"/>
  <c r="B29" i="10"/>
  <c r="D29" i="10"/>
  <c r="B30" i="10"/>
  <c r="D30" i="10"/>
  <c r="B31" i="10"/>
  <c r="D31" i="10"/>
  <c r="B32" i="10"/>
  <c r="D32" i="10"/>
  <c r="B33" i="10"/>
  <c r="D33" i="10"/>
  <c r="B36" i="10"/>
  <c r="D36" i="10"/>
  <c r="B37" i="10"/>
  <c r="D37" i="10"/>
  <c r="B38" i="10"/>
  <c r="D38" i="10"/>
  <c r="B39" i="10"/>
  <c r="D39" i="10" s="1"/>
  <c r="B40" i="10"/>
  <c r="D40" i="10" s="1"/>
  <c r="B41" i="10"/>
  <c r="D41" i="10"/>
  <c r="B44" i="10"/>
  <c r="D44" i="10" s="1"/>
  <c r="B45" i="10"/>
  <c r="D45" i="10"/>
  <c r="B46" i="10"/>
  <c r="D46" i="10" s="1"/>
  <c r="B47" i="10"/>
  <c r="D47" i="10" s="1"/>
  <c r="B48" i="10"/>
  <c r="D48" i="10" s="1"/>
  <c r="B49" i="10"/>
  <c r="D49" i="10" s="1"/>
  <c r="B50" i="10"/>
  <c r="D50" i="10" s="1"/>
  <c r="B51" i="10"/>
  <c r="D51" i="10"/>
  <c r="B52" i="10"/>
  <c r="D52" i="10" s="1"/>
  <c r="B53" i="10"/>
  <c r="D53" i="10"/>
  <c r="B54" i="10"/>
  <c r="D54" i="10" s="1"/>
  <c r="B55" i="10"/>
  <c r="D55" i="10" s="1"/>
  <c r="B56" i="10"/>
  <c r="D56" i="10" s="1"/>
  <c r="C19" i="11"/>
  <c r="M11" i="13" s="1"/>
  <c r="C10" i="11"/>
  <c r="C11" i="11"/>
  <c r="M10" i="13" s="1"/>
  <c r="D11" i="11"/>
  <c r="M12" i="13" s="1"/>
  <c r="C28" i="11"/>
  <c r="B18" i="12"/>
  <c r="D18" i="12" s="1"/>
  <c r="B17" i="12"/>
  <c r="D17" i="12" s="1"/>
  <c r="B9" i="12"/>
  <c r="D9" i="12"/>
  <c r="B10" i="12"/>
  <c r="D10" i="12" s="1"/>
  <c r="B11" i="12"/>
  <c r="D11" i="12"/>
  <c r="B12" i="12"/>
  <c r="D12" i="12" s="1"/>
  <c r="B13" i="12"/>
  <c r="D13" i="12"/>
  <c r="B14" i="12"/>
  <c r="D14" i="12" s="1"/>
  <c r="B15" i="12"/>
  <c r="D15" i="12"/>
  <c r="B16" i="12"/>
  <c r="D16" i="12" s="1"/>
  <c r="B19" i="12"/>
  <c r="D19" i="12"/>
  <c r="B23" i="12"/>
  <c r="D23" i="12" s="1"/>
  <c r="B24" i="12"/>
  <c r="D24" i="12"/>
  <c r="B25" i="12"/>
  <c r="D25" i="12" s="1"/>
  <c r="B26" i="12"/>
  <c r="D26" i="12"/>
  <c r="B27" i="12"/>
  <c r="D27" i="12" s="1"/>
  <c r="B28" i="12"/>
  <c r="D28" i="12"/>
  <c r="B29" i="12"/>
  <c r="D29" i="12" s="1"/>
  <c r="B30" i="12"/>
  <c r="D30" i="12"/>
  <c r="B31" i="12"/>
  <c r="D31" i="12" s="1"/>
  <c r="B32" i="12"/>
  <c r="D32" i="12"/>
  <c r="B33" i="12"/>
  <c r="D33" i="12" s="1"/>
  <c r="B36" i="12"/>
  <c r="D36" i="12"/>
  <c r="B37" i="12"/>
  <c r="D37" i="12" s="1"/>
  <c r="B38" i="12"/>
  <c r="D38" i="12"/>
  <c r="B39" i="12"/>
  <c r="D39" i="12" s="1"/>
  <c r="B40" i="12"/>
  <c r="D40" i="12"/>
  <c r="B41" i="12"/>
  <c r="D41" i="12" s="1"/>
  <c r="B42" i="12"/>
  <c r="D42" i="12"/>
  <c r="B43" i="12"/>
  <c r="D43" i="12" s="1"/>
  <c r="B44" i="12"/>
  <c r="D44" i="12"/>
  <c r="B45" i="12"/>
  <c r="D45" i="12" s="1"/>
  <c r="B46" i="12"/>
  <c r="D46" i="12"/>
  <c r="B49" i="12"/>
  <c r="D49" i="12" s="1"/>
  <c r="D63" i="12" s="1"/>
  <c r="B50" i="12"/>
  <c r="D50" i="12"/>
  <c r="B51" i="12"/>
  <c r="D51" i="12" s="1"/>
  <c r="B52" i="12"/>
  <c r="D52" i="12"/>
  <c r="B53" i="12"/>
  <c r="D53" i="12" s="1"/>
  <c r="B54" i="12"/>
  <c r="D54" i="12"/>
  <c r="B55" i="12"/>
  <c r="D55" i="12" s="1"/>
  <c r="B56" i="12"/>
  <c r="D56" i="12"/>
  <c r="B57" i="12"/>
  <c r="D57" i="12" s="1"/>
  <c r="B58" i="12"/>
  <c r="D58" i="12"/>
  <c r="B59" i="12"/>
  <c r="D59" i="12" s="1"/>
  <c r="B60" i="12"/>
  <c r="D60" i="12"/>
  <c r="B61" i="12"/>
  <c r="D61" i="12" s="1"/>
  <c r="B62" i="12"/>
  <c r="D62" i="12"/>
  <c r="M9" i="13"/>
  <c r="D42" i="18"/>
  <c r="M16" i="13"/>
  <c r="E46" i="17"/>
  <c r="M5" i="13"/>
  <c r="M19" i="13"/>
  <c r="M15" i="13"/>
  <c r="D34" i="10"/>
  <c r="D76" i="18"/>
  <c r="D75" i="14"/>
  <c r="J11" i="13" l="1"/>
  <c r="I11" i="13"/>
  <c r="J6" i="13"/>
  <c r="D59" i="19"/>
  <c r="E5" i="19" s="1"/>
  <c r="D48" i="21"/>
  <c r="E5" i="21" s="1"/>
  <c r="E4" i="21" s="1"/>
  <c r="I13" i="13" s="1"/>
  <c r="L13" i="13" s="1"/>
  <c r="D53" i="20"/>
  <c r="E5" i="20" s="1"/>
  <c r="E4" i="20" s="1"/>
  <c r="I7" i="13" s="1"/>
  <c r="L7" i="13" s="1"/>
  <c r="D60" i="3"/>
  <c r="M20" i="13"/>
  <c r="D57" i="10"/>
  <c r="D21" i="4"/>
  <c r="D104" i="3"/>
  <c r="E58" i="15"/>
  <c r="E57" i="15"/>
  <c r="E72" i="15" s="1"/>
  <c r="F9" i="15" s="1"/>
  <c r="F8" i="15" s="1"/>
  <c r="D120" i="3"/>
  <c r="D82" i="3"/>
  <c r="D121" i="3" s="1"/>
  <c r="E66" i="3" s="1"/>
  <c r="E65" i="3" s="1"/>
  <c r="D35" i="3"/>
  <c r="D61" i="3" s="1"/>
  <c r="E5" i="3" s="1"/>
  <c r="D45" i="16"/>
  <c r="E6" i="16" s="1"/>
  <c r="D47" i="12"/>
  <c r="D34" i="12"/>
  <c r="D21" i="12"/>
  <c r="D64" i="12" s="1"/>
  <c r="E5" i="12" s="1"/>
  <c r="E4" i="12" s="1"/>
  <c r="D52" i="4"/>
  <c r="D75" i="4"/>
  <c r="D108" i="4" s="1"/>
  <c r="E59" i="4" s="1"/>
  <c r="D95" i="3"/>
  <c r="D44" i="3"/>
  <c r="E62" i="17"/>
  <c r="F5" i="17" s="1"/>
  <c r="D4" i="11"/>
  <c r="D10" i="11" s="1"/>
  <c r="D59" i="18"/>
  <c r="D78" i="18" s="1"/>
  <c r="E8" i="18" s="1"/>
  <c r="D42" i="10"/>
  <c r="D58" i="10" s="1"/>
  <c r="E5" i="10" s="1"/>
  <c r="E61" i="17"/>
  <c r="D58" i="14"/>
  <c r="D77" i="14" s="1"/>
  <c r="E8" i="14" s="1"/>
  <c r="E4" i="19" l="1"/>
  <c r="J17" i="13" s="1"/>
  <c r="I5" i="13"/>
  <c r="I6" i="13"/>
  <c r="L6" i="13" s="1"/>
  <c r="D53" i="4"/>
  <c r="E5" i="4" s="1"/>
  <c r="I9" i="13"/>
  <c r="L9" i="13" s="1"/>
  <c r="I15" i="13"/>
  <c r="L15" i="13" s="1"/>
  <c r="L11" i="13"/>
  <c r="L17" i="13" l="1"/>
  <c r="J20" i="13"/>
  <c r="H65" i="4"/>
  <c r="L19" i="13"/>
  <c r="H66" i="4"/>
  <c r="I16" i="13" s="1"/>
  <c r="L16" i="13" s="1"/>
  <c r="H63" i="4"/>
  <c r="H64" i="4"/>
  <c r="I12" i="13" l="1"/>
  <c r="L12" i="13" s="1"/>
  <c r="L10" i="13"/>
  <c r="L5" i="13"/>
  <c r="I20" i="13" l="1"/>
  <c r="J21" i="13" s="1"/>
  <c r="E21" i="13" s="1"/>
  <c r="L20" i="13"/>
</calcChain>
</file>

<file path=xl/comments1.xml><?xml version="1.0" encoding="utf-8"?>
<comments xmlns="http://schemas.openxmlformats.org/spreadsheetml/2006/main">
  <authors>
    <author>Autor</author>
  </authors>
  <commentList>
    <comment ref="B33" authorId="0">
      <text>
        <r>
          <rPr>
            <b/>
            <sz val="8"/>
            <color indexed="81"/>
            <rFont val="Tahoma"/>
            <family val="2"/>
          </rPr>
          <t>estimation : 1Lb de clavos hace por 2 casas</t>
        </r>
      </text>
    </comment>
  </commentList>
</comments>
</file>

<file path=xl/comments2.xml><?xml version="1.0" encoding="utf-8"?>
<comments xmlns="http://schemas.openxmlformats.org/spreadsheetml/2006/main">
  <authors>
    <author>Autor</author>
  </authors>
  <commentList>
    <comment ref="A37" authorId="0">
      <text>
        <r>
          <rPr>
            <b/>
            <sz val="8"/>
            <color indexed="81"/>
            <rFont val="Tahoma"/>
            <family val="2"/>
          </rPr>
          <t>estimation : 1Lb de clavos hace por 2 casas</t>
        </r>
      </text>
    </comment>
  </commentList>
</comments>
</file>

<file path=xl/sharedStrings.xml><?xml version="1.0" encoding="utf-8"?>
<sst xmlns="http://schemas.openxmlformats.org/spreadsheetml/2006/main" count="1281" uniqueCount="378">
  <si>
    <t>NOTAS</t>
  </si>
  <si>
    <t>US $</t>
  </si>
  <si>
    <t>Quetzales</t>
  </si>
  <si>
    <t>TOTAL</t>
  </si>
  <si>
    <t>CANTID.</t>
  </si>
  <si>
    <t>PRECIO</t>
  </si>
  <si>
    <t>DESCRIPCION</t>
  </si>
  <si>
    <t>APORTE DE LA COMUNIDAD</t>
  </si>
  <si>
    <t>SUB-TOTAL</t>
  </si>
  <si>
    <t>MISC.</t>
  </si>
  <si>
    <t>HG</t>
  </si>
  <si>
    <t>NIPLE HG 1/2"  10 CM</t>
  </si>
  <si>
    <t>TUBO HG 1/2" (POR NIPLES)</t>
  </si>
  <si>
    <t>PVC</t>
  </si>
  <si>
    <t>TUBO 1/2"         315PSI</t>
  </si>
  <si>
    <t>TEE                DRENAJE    2"</t>
  </si>
  <si>
    <t>TEE HG 1/2"</t>
  </si>
  <si>
    <t>SUPERVISION</t>
  </si>
  <si>
    <t>SCREEN/CEDASO POR METRO</t>
  </si>
  <si>
    <t>SUBSISTANCE</t>
  </si>
  <si>
    <t>RIVER SAND  ( M^3)</t>
  </si>
  <si>
    <t>GRAVEL( M^3)</t>
  </si>
  <si>
    <t>CEMENTO</t>
  </si>
  <si>
    <t>WOOD   8 FEET --2" X 4" (DOZEN)</t>
  </si>
  <si>
    <t>WOOD BOARDS  8 FEET(DOZEN)</t>
  </si>
  <si>
    <t>SKILLED LABOR 1 (SEMANA)</t>
  </si>
  <si>
    <t>NAILS 2 1/2"</t>
  </si>
  <si>
    <t>METERS OF SCREEN  1/4"</t>
  </si>
  <si>
    <t>TIE WIRE</t>
  </si>
  <si>
    <t>RIENFORCING BAR 3/8"</t>
  </si>
  <si>
    <t>NAILS 4"</t>
  </si>
  <si>
    <t>PADLOCK 2"</t>
  </si>
  <si>
    <t>HACK SAW BLADE</t>
  </si>
  <si>
    <t>ROLLS OF TEFLON</t>
  </si>
  <si>
    <t>MASONS BUCKETS</t>
  </si>
  <si>
    <t>PIPE THREADING OIL</t>
  </si>
  <si>
    <t>ELBOWS GAL. 1/2"</t>
  </si>
  <si>
    <t>COPLING GAL. 1/2"</t>
  </si>
  <si>
    <t>FAUCET</t>
  </si>
  <si>
    <t>1/2" PCV VALVE</t>
  </si>
  <si>
    <t>1/2" FLOAT VALVE - HELBERT</t>
  </si>
  <si>
    <t>1/2" PVC ADAPTOR</t>
  </si>
  <si>
    <t>2" MALE CAP PVC</t>
  </si>
  <si>
    <t>2" FEMALE ADAPTOR</t>
  </si>
  <si>
    <t>1/2" TUBE</t>
  </si>
  <si>
    <t>2"  ELBOW DRAINAGE</t>
  </si>
  <si>
    <t>2" CROSS</t>
  </si>
  <si>
    <t>2" TEE DRAINAGE</t>
  </si>
  <si>
    <t>2" COPLING  DRAINAGE</t>
  </si>
  <si>
    <t>2" DRAINAGE TUBE</t>
  </si>
  <si>
    <t>SAND SCREEN</t>
  </si>
  <si>
    <t>DESCRIPTION</t>
  </si>
  <si>
    <t>TOTAL PRICE</t>
  </si>
  <si>
    <t>PRICE PER UNIT</t>
  </si>
  <si>
    <t>TOTAL QUANTITY</t>
  </si>
  <si>
    <t>ROCK FOR BALAST(M^3) community</t>
  </si>
  <si>
    <t>2" DRAIN COVER-PVC</t>
  </si>
  <si>
    <t xml:space="preserve"> </t>
  </si>
  <si>
    <t>GLUE 1/32 GALON</t>
  </si>
  <si>
    <t>NUMBER OF STUDENTS</t>
  </si>
  <si>
    <t>PRESENT CONDITION</t>
  </si>
  <si>
    <t>SECURITY DOORS</t>
  </si>
  <si>
    <t>WATER SOURCE</t>
  </si>
  <si>
    <t>FREIGHT-GAS - COMMUNICATION</t>
  </si>
  <si>
    <t>FREIGHT- GAS- COMMUNICATION</t>
  </si>
  <si>
    <t>NOTES ON EXTRAS AND OTHER COMMENTS</t>
  </si>
  <si>
    <t>WEST</t>
  </si>
  <si>
    <t>NORTH</t>
  </si>
  <si>
    <t>TRAINEE</t>
  </si>
  <si>
    <t>5,500 LITER RAIN STORAGE TANK</t>
  </si>
  <si>
    <t>2000 LITER HAND WASHING STATION</t>
  </si>
  <si>
    <t>WALL STYLE HAND WASHING STATION</t>
  </si>
  <si>
    <r>
      <t>·</t>
    </r>
    <r>
      <rPr>
        <sz val="7"/>
        <color indexed="8"/>
        <rFont val="Calibri"/>
        <family val="2"/>
      </rPr>
      <t xml:space="preserve">        </t>
    </r>
    <r>
      <rPr>
        <sz val="12"/>
        <color indexed="8"/>
        <rFont val="Calibri"/>
        <family val="2"/>
      </rPr>
      <t>Safe and secure storage room for materials.</t>
    </r>
  </si>
  <si>
    <r>
      <t>·</t>
    </r>
    <r>
      <rPr>
        <sz val="7"/>
        <color indexed="8"/>
        <rFont val="Calibri"/>
        <family val="2"/>
      </rPr>
      <t xml:space="preserve">        </t>
    </r>
    <r>
      <rPr>
        <sz val="12"/>
        <color indexed="8"/>
        <rFont val="Calibri"/>
        <family val="2"/>
      </rPr>
      <t xml:space="preserve">Four un-skilled laborers working for ten days </t>
    </r>
  </si>
  <si>
    <r>
      <t>·</t>
    </r>
    <r>
      <rPr>
        <sz val="7"/>
        <color indexed="8"/>
        <rFont val="Calibri"/>
        <family val="2"/>
      </rPr>
      <t xml:space="preserve">        </t>
    </r>
    <r>
      <rPr>
        <sz val="12"/>
        <color indexed="8"/>
        <rFont val="Calibri"/>
        <family val="2"/>
      </rPr>
      <t>Up to 120 wheelbarrows of large rock</t>
    </r>
  </si>
  <si>
    <t xml:space="preserve"> Lunch each day for two masons</t>
  </si>
  <si>
    <r>
      <t>·</t>
    </r>
    <r>
      <rPr>
        <sz val="7"/>
        <color indexed="8"/>
        <rFont val="Calibri"/>
        <family val="2"/>
      </rPr>
      <t xml:space="preserve">        </t>
    </r>
    <r>
      <rPr>
        <sz val="12"/>
        <color indexed="8"/>
        <rFont val="Calibri"/>
        <family val="2"/>
      </rPr>
      <t xml:space="preserve">Four un-skilled laborers working for 15 days </t>
    </r>
  </si>
  <si>
    <r>
      <t>·</t>
    </r>
    <r>
      <rPr>
        <sz val="7"/>
        <color indexed="8"/>
        <rFont val="Calibri"/>
        <family val="2"/>
      </rPr>
      <t xml:space="preserve">        </t>
    </r>
    <r>
      <rPr>
        <sz val="12"/>
        <color indexed="8"/>
        <rFont val="Calibri"/>
        <family val="2"/>
      </rPr>
      <t>Up to 150 wheelbarrows of large rock</t>
    </r>
  </si>
  <si>
    <t>VILLAGE CONTRIBUTION</t>
  </si>
  <si>
    <t xml:space="preserve">      Unforseen expenses to adapt to roofs and water lines</t>
  </si>
  <si>
    <r>
      <t>·</t>
    </r>
    <r>
      <rPr>
        <sz val="7"/>
        <color indexed="8"/>
        <rFont val="Calibri"/>
        <family val="2"/>
      </rPr>
      <t xml:space="preserve">        </t>
    </r>
    <r>
      <rPr>
        <sz val="12"/>
        <color indexed="8"/>
        <rFont val="Calibri"/>
        <family val="2"/>
      </rPr>
      <t>Three un-skilled laborers working for five days @$8.00 PER MAN DAY</t>
    </r>
  </si>
  <si>
    <r>
      <t>·</t>
    </r>
    <r>
      <rPr>
        <sz val="7"/>
        <color indexed="8"/>
        <rFont val="Calibri"/>
        <family val="2"/>
      </rPr>
      <t xml:space="preserve">        </t>
    </r>
    <r>
      <rPr>
        <sz val="12"/>
        <color indexed="8"/>
        <rFont val="Calibri"/>
        <family val="2"/>
      </rPr>
      <t>Up to 60 wheelbarrows of rock--1- 5 Cubic meter truck</t>
    </r>
  </si>
  <si>
    <r>
      <t>·</t>
    </r>
    <r>
      <rPr>
        <sz val="7"/>
        <color indexed="8"/>
        <rFont val="Calibri"/>
        <family val="2"/>
      </rPr>
      <t xml:space="preserve">        </t>
    </r>
    <r>
      <rPr>
        <sz val="12"/>
        <color indexed="8"/>
        <rFont val="Calibri"/>
        <family val="2"/>
      </rPr>
      <t>A minimum of two 110 gallon barrels of water per day- 1- pickup</t>
    </r>
  </si>
  <si>
    <t>MONITARY CONTRIBUTION-$</t>
  </si>
  <si>
    <t xml:space="preserve">                                    </t>
  </si>
  <si>
    <t>WALL STYLE AND 5,500 LITER TANK</t>
  </si>
  <si>
    <t>$- VILLAGE CONTRIBUTION--SEE "NOTES" TAB</t>
  </si>
  <si>
    <t xml:space="preserve">$-COST OF HAND WASHING STATION </t>
  </si>
  <si>
    <t>$-EXTRAS- RAIN STORAGE TANK; OTHER TANKS;AND PUMPS</t>
  </si>
  <si>
    <t>2000 liter tank without security doors</t>
  </si>
  <si>
    <t>Wall style hand washing station with security doors</t>
  </si>
  <si>
    <t>3" DRAINAGE TUBES FOR GUTTERS</t>
  </si>
  <si>
    <t>3" DRAINAGE TUBE</t>
  </si>
  <si>
    <t>3" DRAINAGE ELBOWS</t>
  </si>
  <si>
    <t>3" DRAINAGE TEE</t>
  </si>
  <si>
    <t>3" DRAINAGE  ELBOWS</t>
  </si>
  <si>
    <t>TOTAL STUDENTS</t>
  </si>
  <si>
    <t>DONATION PER STUDENT-$</t>
  </si>
  <si>
    <t>NUMBER</t>
  </si>
  <si>
    <t>1" HG Tee</t>
  </si>
  <si>
    <t xml:space="preserve">12    X   50CM Niple HG </t>
  </si>
  <si>
    <t>1" CODO HG</t>
  </si>
  <si>
    <t>REDUCTORES 1"   X   !/2"</t>
  </si>
  <si>
    <t>2000 LITER Tank no faucets</t>
  </si>
  <si>
    <r>
      <t xml:space="preserve">IRON RE-BAR 3/8" </t>
    </r>
    <r>
      <rPr>
        <b/>
        <sz val="7"/>
        <rFont val="Arial"/>
        <family val="2"/>
      </rPr>
      <t>(POR QUINTAL)</t>
    </r>
  </si>
  <si>
    <t>NAILS 2 1/2" (POR LIBRA)</t>
  </si>
  <si>
    <t>NAILS 4" (POR LIBRA)</t>
  </si>
  <si>
    <t>ROLLS OF  TEFLON</t>
  </si>
  <si>
    <t xml:space="preserve">ELBOW HG 90°  1/2" </t>
  </si>
  <si>
    <t>COUPLING HG 1/2"</t>
  </si>
  <si>
    <t>FAUCETS 1/2"  ( NIBICO   O   PP)</t>
  </si>
  <si>
    <t>VALVE  1/2"   PVC</t>
  </si>
  <si>
    <t>TUBE HG 1/2" (POR NIPLES)</t>
  </si>
  <si>
    <t>DRAIN COVER  2" PVC</t>
  </si>
  <si>
    <t>MALE ADAPTOR 1/2"</t>
  </si>
  <si>
    <t>CLEAN OUT CAP 2" CON ROSCA, MACHO</t>
  </si>
  <si>
    <t>FEMALE ADAPTOR 2"</t>
  </si>
  <si>
    <t>ELBOW  90°  DRENAJE    3"</t>
  </si>
  <si>
    <t>PVC CROSS          DRENAJE    2"</t>
  </si>
  <si>
    <t>DRAINAGE TUBE     2"</t>
  </si>
  <si>
    <t>PVC GLUE   1/32 GAL.</t>
  </si>
  <si>
    <t>YES</t>
  </si>
  <si>
    <t>NEED SECURITY DOORS---YES</t>
  </si>
  <si>
    <t>2000 liter tank with security doors  option #1</t>
  </si>
  <si>
    <t>2000 Liter tank with 8 faucets wall and security doors option #2</t>
  </si>
  <si>
    <t>WITHOUT SECURITY DOORS</t>
  </si>
  <si>
    <t xml:space="preserve">YES </t>
  </si>
  <si>
    <t>OPTIONS DEPEND ON SPACE AVAILABLE</t>
  </si>
  <si>
    <t>FIRST YEAR COST OF REPORTING AND SUSTAINABILTY VISITS AND REPORTING FOR THREE YEARS  AFTER PROJECT CLOSE</t>
  </si>
  <si>
    <t xml:space="preserve">SUPERVISION </t>
  </si>
  <si>
    <t>FIRST YEAR COST OF REPORTING ;                               AND SUSTAINABILTY VISITS AND REPORTING FOR THREE YEARS  AFTER PROJECT CLOSE</t>
  </si>
  <si>
    <t xml:space="preserve">SKILLED LABOR </t>
  </si>
  <si>
    <t xml:space="preserve">Hand washing station   
8 faucets without security doors </t>
  </si>
  <si>
    <t>Hand washing station   with security doors
8 faucets with seepage pit</t>
  </si>
  <si>
    <t>Hand washing station
8 faucets without  security doors</t>
  </si>
  <si>
    <t>C10  Times three----times two</t>
  </si>
  <si>
    <t xml:space="preserve">Hand washing station   
8 faucets with seepage pit and security doors </t>
  </si>
  <si>
    <t>E2 times 3</t>
  </si>
  <si>
    <t>E2 times 1.25</t>
  </si>
  <si>
    <t>E2 times 1.5</t>
  </si>
  <si>
    <t>CONTRIBUTION FROM COMMUNITY</t>
  </si>
  <si>
    <t xml:space="preserve">TOTAL COSTS </t>
  </si>
  <si>
    <t>School, Village, and Town</t>
  </si>
  <si>
    <t>ACCOUNTING , DOCUMENTATION, DESIGN</t>
  </si>
  <si>
    <t>AGUA PARA LA SALUD</t>
  </si>
  <si>
    <t>Aldea:</t>
  </si>
  <si>
    <t>Sector:</t>
  </si>
  <si>
    <t>Fecha:</t>
  </si>
  <si>
    <t>contribución de la aldea</t>
  </si>
  <si>
    <t>1 QUINTAL DE HIERRO = 13 VARILLAS</t>
  </si>
  <si>
    <t>Septic tank</t>
  </si>
  <si>
    <t>cantidad total</t>
  </si>
  <si>
    <t>precio por unidad</t>
  </si>
  <si>
    <t>DE LAVAMANO</t>
  </si>
  <si>
    <t xml:space="preserve">DE CINCO </t>
  </si>
  <si>
    <t xml:space="preserve">CABINAS </t>
  </si>
  <si>
    <t>precio total</t>
  </si>
  <si>
    <t>descripción</t>
  </si>
  <si>
    <t>ARENA DE RIO (POR M^3)</t>
  </si>
  <si>
    <t>PIEDRIN (POR M^3)</t>
  </si>
  <si>
    <t>EMPEDRADO (M^3)</t>
  </si>
  <si>
    <t>CEMENTO (QUINTALES)</t>
  </si>
  <si>
    <t>BLOCK DE 20*15*40</t>
  </si>
  <si>
    <t>REGLAS  5 VARAS 2" X 4" (UNIDAD)</t>
  </si>
  <si>
    <t>REGLAS 3x 3 (Docena)</t>
  </si>
  <si>
    <t>DOCENA TABLAS DE 2 1/2  VARAS(IUNIDAD )</t>
  </si>
  <si>
    <t>DOCENAS DE TABLAS 3 VARAS (DOCENA )</t>
  </si>
  <si>
    <t>MANO DE OBRA - ALBAÑIL 1 (POR SEMANA)</t>
  </si>
  <si>
    <t>MANO DE OBRA - ALBAÑIL 2 (POR SEMANA)</t>
  </si>
  <si>
    <t>ALAMBRE DE AMARRE (POR LIBRA)</t>
  </si>
  <si>
    <r>
      <t xml:space="preserve">ARMADURA 3/8" </t>
    </r>
    <r>
      <rPr>
        <b/>
        <sz val="7"/>
        <rFont val="Arial"/>
        <family val="2"/>
      </rPr>
      <t>(POR QUINTAL)</t>
    </r>
  </si>
  <si>
    <t>ARMADURA  1/4"  (POR QUINTAL)</t>
  </si>
  <si>
    <t>CLAVOS PARA LAMINA (POR LIBRA)</t>
  </si>
  <si>
    <t>CLAVOS 3" (POR LIBRA)</t>
  </si>
  <si>
    <t>CLAVOS 4" (POR LIBRA)</t>
  </si>
  <si>
    <t>CANDADOS  3" BRONZA</t>
  </si>
  <si>
    <t>LAMINA DE 8" (UNIDAD)</t>
  </si>
  <si>
    <t>PUERTAS DE 180x60cm (c/u)</t>
  </si>
  <si>
    <t xml:space="preserve">CODO HG 90°  1/2" </t>
  </si>
  <si>
    <t>COPLA HG 1/2"</t>
  </si>
  <si>
    <t>LLAVE DE CHORRO 1/2"  ( NIBICO   O   PP)</t>
  </si>
  <si>
    <t>LLAVE DE PASO 1/2"  (ITALIANO)</t>
  </si>
  <si>
    <t>LLAVE COMPUERTA 1/2" NIBICO  O PP</t>
  </si>
  <si>
    <t>NIPLE HG 1/2"  15CM</t>
  </si>
  <si>
    <t>NIPLE HG 1/2" 20 CM</t>
  </si>
  <si>
    <t>NIPLE HG 1/2"  100 CM</t>
  </si>
  <si>
    <t>NIPLE HG 1/2   120 CM</t>
  </si>
  <si>
    <t>NIPLE HG 1/2"  150 CM</t>
  </si>
  <si>
    <t>TUBO HG 1/2"</t>
  </si>
  <si>
    <t>VALVULA DE FLOTE 1/2"  HELBERT</t>
  </si>
  <si>
    <t>PICHACHA  2" BRONCE</t>
  </si>
  <si>
    <t>ADAPTADORA MACHO 1/2"</t>
  </si>
  <si>
    <t>COPLAS         3"</t>
  </si>
  <si>
    <t>CURVA PARA DRENAJE 90°     3"</t>
  </si>
  <si>
    <t>CURVA PARA DRENAJE 90°     2"</t>
  </si>
  <si>
    <t>TEE SANITARIO 3"</t>
  </si>
  <si>
    <t>CRUZ DRENAJE 2"</t>
  </si>
  <si>
    <t>TUBO BAJA PLUVIAL- DRENAJE     3"</t>
  </si>
  <si>
    <t>TUBO BAJA PLUVIAL- DRENAJE     2"</t>
  </si>
  <si>
    <t>PEGAMENTO   1/4  gal</t>
  </si>
  <si>
    <t>ROTARY</t>
  </si>
  <si>
    <t>E2 times 2</t>
  </si>
  <si>
    <t>2000 Liter tank with 6 faucets wall and security doors option #3</t>
  </si>
  <si>
    <t>OPTION #1,   #2, and #3</t>
  </si>
  <si>
    <t>5000 LITER RAIN STORAGE</t>
  </si>
  <si>
    <t>SECURTITY DOORS</t>
  </si>
  <si>
    <t>HAND</t>
  </si>
  <si>
    <t>WASH</t>
  </si>
  <si>
    <t>TUBO HG 1" (POR NIPLES)</t>
  </si>
  <si>
    <t>ELBOWS GAL. 1"</t>
  </si>
  <si>
    <t>REDUCER 1 "  X  1/2"</t>
  </si>
  <si>
    <t>2" MALE CAP PVC WITH THREADS</t>
  </si>
  <si>
    <t>1/2" TUBE PVC</t>
  </si>
  <si>
    <t>Flush de 5 cabinas</t>
  </si>
  <si>
    <t>TRANSPORTATION, COMMUNICTIONS</t>
  </si>
  <si>
    <t>TOILETS CHINA</t>
  </si>
  <si>
    <t>FLANGE, WAX RING</t>
  </si>
  <si>
    <t>TAPON DE LIMPIEZA 3" CON ROSCA</t>
  </si>
  <si>
    <t>ADAPTADOR HEMBRA 3"</t>
  </si>
  <si>
    <t>SCHOOL LATRINE 3 CABINS</t>
  </si>
  <si>
    <t>BLOCK  20*15*40</t>
  </si>
  <si>
    <t>WOOD 10 FEET 3"X4" (DOZEN)</t>
  </si>
  <si>
    <t>LATRINE POTS</t>
  </si>
  <si>
    <t>IRON TIE WIRE</t>
  </si>
  <si>
    <t xml:space="preserve">IRON REINFORCING BARS 3/8" </t>
  </si>
  <si>
    <t xml:space="preserve">IRON REINFORCING BARS 1/4" </t>
  </si>
  <si>
    <t>ROOF METAL NAILS</t>
  </si>
  <si>
    <t>NAILS 4 "</t>
  </si>
  <si>
    <t xml:space="preserve">GALVANIZED ROOF METAL 8" </t>
  </si>
  <si>
    <t>DOORS  180x60cm (c/u)</t>
  </si>
  <si>
    <t>BUCKETS</t>
  </si>
  <si>
    <t>COUPLING PVC    3"</t>
  </si>
  <si>
    <t>ELBOW PVC DRAIN - 90°  -   3"</t>
  </si>
  <si>
    <t>DRAIN TUBES     3"</t>
  </si>
  <si>
    <t>PVC GLUE   1/8 GAL.</t>
  </si>
  <si>
    <t>FREIGHT, GAS, COMMUNICATIONS</t>
  </si>
  <si>
    <t xml:space="preserve">Septic tank 5,75*320CM </t>
  </si>
  <si>
    <t>FLETE</t>
  </si>
  <si>
    <t>ADMINISTRACION</t>
  </si>
  <si>
    <t>VIATICOS</t>
  </si>
  <si>
    <t xml:space="preserve">CEDASO POR METROS 23 CALIB </t>
  </si>
  <si>
    <t>PUERTAS DE METAL 180+60CM</t>
  </si>
  <si>
    <t>CUBETAS DE ALBANIL</t>
  </si>
  <si>
    <t>CORTA HIERROS</t>
  </si>
  <si>
    <t>DDDDDD</t>
  </si>
  <si>
    <t>TEE HG 1/2</t>
  </si>
  <si>
    <t>ROLLOS DE TEFLON DE 3/4</t>
  </si>
  <si>
    <t>PICHACHA  DE PVC  DE TAPON</t>
  </si>
  <si>
    <t xml:space="preserve">ANILLO  PVC PARA TASA CHINA </t>
  </si>
  <si>
    <t>TASAS CHINA</t>
  </si>
  <si>
    <t xml:space="preserve">CERA PARA TASA CHINA </t>
  </si>
  <si>
    <t xml:space="preserve">TORNILOS PARA TASAS CHINA </t>
  </si>
  <si>
    <t>CURVA PARA DRENAJE 90 2"</t>
  </si>
  <si>
    <t>TEE DRENAJE DE 2"</t>
  </si>
  <si>
    <t>TAPON CON ROSCA DE 3"</t>
  </si>
  <si>
    <t>FLETE, GAS, COMMUNICATIONS</t>
  </si>
  <si>
    <t>LATRINES DE 5 CABINAS</t>
  </si>
  <si>
    <t>ACCOUNTING, DESIGN, DOCUMENTATION</t>
  </si>
  <si>
    <t>REGLAS 3x 3 X  3 VARAS (Docena)</t>
  </si>
  <si>
    <t>2012-2013</t>
  </si>
  <si>
    <t>PERIODIC</t>
  </si>
  <si>
    <t>TOTAL COST IN DOLLARS</t>
  </si>
  <si>
    <t>SUFFICIENT</t>
  </si>
  <si>
    <t>CAJOLA CHIQUITO,CAJOLA, XELA</t>
  </si>
  <si>
    <t>14°55'59.65"N</t>
  </si>
  <si>
    <t>VILLAGE WATER TWICE A WEEK</t>
  </si>
  <si>
    <t>3 -faucets, 396 students</t>
  </si>
  <si>
    <t>LOS DIAZ , CAJOLA, XELA</t>
  </si>
  <si>
    <t>14°55'41.02"N</t>
  </si>
  <si>
    <t>91°37'20.35"W</t>
  </si>
  <si>
    <t>5- faucets, 232students</t>
  </si>
  <si>
    <t>91°36'2.30"W</t>
  </si>
  <si>
    <t>MONZON MALICE, CAJOLA , XELA</t>
  </si>
  <si>
    <t xml:space="preserve"> 3- faucets, 692 students</t>
  </si>
  <si>
    <t xml:space="preserve">91°36'8.87"W </t>
  </si>
  <si>
    <t>XETALBIJOJ, CAJOLA, XELA</t>
  </si>
  <si>
    <t>14°55'42.51"N</t>
  </si>
  <si>
    <t>91°36'1.99"W</t>
  </si>
  <si>
    <t>14°53'27.09"N</t>
  </si>
  <si>
    <t>Wall-style 8 faucets</t>
  </si>
  <si>
    <t>1 faucets,  376 students</t>
  </si>
  <si>
    <t>NONE</t>
  </si>
  <si>
    <t>SEPTIC TANK</t>
  </si>
  <si>
    <t>CHUIMACABAL, ZUNIL, XELA</t>
  </si>
  <si>
    <t>1- faucets, 106 students</t>
  </si>
  <si>
    <t>91.4832 W</t>
  </si>
  <si>
    <t>EL POTRERILLO,PATZICIA, CHIMAL</t>
  </si>
  <si>
    <t>Wall-style 4 faucets</t>
  </si>
  <si>
    <t xml:space="preserve">90°58'14.03"W  </t>
  </si>
  <si>
    <t xml:space="preserve">14°39'40.76"N   </t>
  </si>
  <si>
    <t>1-faucets, 20 students</t>
  </si>
  <si>
    <t>PACHIMULIN, PATZUN, CHIMAL</t>
  </si>
  <si>
    <t>2-faucets, 184 students</t>
  </si>
  <si>
    <t>PUERTA ABAJO, ZARAGOZA, CHIMAL</t>
  </si>
  <si>
    <t xml:space="preserve"> 4-faucets, 139 students</t>
  </si>
  <si>
    <t>PC Currently Working With School</t>
  </si>
  <si>
    <t>8 CHORROS Y 4 CHORROS CON TRAPIADORS</t>
  </si>
  <si>
    <t>Wall-style 8 faucets-TRAPIADOR</t>
  </si>
  <si>
    <t>NO</t>
  </si>
  <si>
    <t>10000 LITER TANK-GUTTERS</t>
  </si>
  <si>
    <t>12 CHORROS-WELL HEAD-TUBING-PUMP-1100 TANK</t>
  </si>
  <si>
    <t xml:space="preserve">Hand washing station   
4 faucets with seepage pit and security doors </t>
  </si>
  <si>
    <t>PUMP SYSTEM</t>
  </si>
  <si>
    <t xml:space="preserve">  14.7835 N  </t>
  </si>
  <si>
    <t>6 faucets</t>
  </si>
  <si>
    <t xml:space="preserve">Hand washing station   
4 faucets with seepage pit </t>
  </si>
  <si>
    <t>ELBOW HG 90°  1"</t>
  </si>
  <si>
    <t>TEE HG 1"</t>
  </si>
  <si>
    <t>CANDADO</t>
  </si>
  <si>
    <t>FEMALE  ADAPTOR 1" POLYDUCTAL</t>
  </si>
  <si>
    <t>#12 X  3  ELECTRICAL CABLE</t>
  </si>
  <si>
    <t>FLOAT LEVEL CONTROL</t>
  </si>
  <si>
    <t>ROLL POLYDUCTAL TUBING  1"</t>
  </si>
  <si>
    <t xml:space="preserve"> UNIVERSAL COUPLING HG  1"  PVC</t>
  </si>
  <si>
    <t>1 FAUCET FOR 48 STUDENTS</t>
  </si>
  <si>
    <t>6 faucet wall style</t>
  </si>
  <si>
    <t>LA CANOA,PATZICIA</t>
  </si>
  <si>
    <t>EL CAIMAN #3,PATZICIA</t>
  </si>
  <si>
    <t>3 BATHROOMS and septic tank</t>
  </si>
  <si>
    <t>Septic tank 3.5*2*1.5MTS Y POZO ASORCION</t>
  </si>
  <si>
    <t>BAÑOS DE 3 CABINAS</t>
  </si>
  <si>
    <t>DOCENA REGLAS  8 pie   -- 2" X 4"</t>
  </si>
  <si>
    <t>DOCENA TABLAS DE 8 PIE</t>
  </si>
  <si>
    <t>FLETE/ COMBUSTIBLE</t>
  </si>
  <si>
    <t>SUPERVISION/ ACCOUNTING/ DOCUMENTATION</t>
  </si>
  <si>
    <t>LLAVE DE PASO 1/2"  PVC</t>
  </si>
  <si>
    <t>NIPLE HG 1/2"    X 2"</t>
  </si>
  <si>
    <t xml:space="preserve">FLANGE PVC PARA TASA CHINA </t>
  </si>
  <si>
    <t>ADAPTADOR HEMBRA 2"</t>
  </si>
  <si>
    <t>TAPON CON ROSCA DE 2"</t>
  </si>
  <si>
    <t>Build a septic tank with 3 new bathrooms and convert the 3 latrines to flush toilets</t>
  </si>
  <si>
    <t>Village water system and school pump</t>
  </si>
  <si>
    <t>3 latrines and new hand washing station</t>
  </si>
  <si>
    <t>Project will include a 12 faucet hand washuing station; 1100 liter storage tank; and well improvements</t>
  </si>
  <si>
    <t>1"  HG TUBES</t>
  </si>
  <si>
    <t>FRAY BARTOLO, Zunil</t>
  </si>
  <si>
    <t>CHOTZAQUE, SAN BARTOLO</t>
  </si>
  <si>
    <t>PACHUCHU,SAN BARTOLO</t>
  </si>
  <si>
    <t>4 FAUCET HAND WASHING STATION</t>
  </si>
  <si>
    <t>REPAIRS TO EXISTING WATER SYSTEM AND FAUCETS.</t>
  </si>
  <si>
    <t>15 05´ 24.4¨</t>
  </si>
  <si>
    <t>91  27´ 53.0"</t>
  </si>
  <si>
    <t>15  05´ 56.3"</t>
  </si>
  <si>
    <t>91  28´ 38.7"</t>
  </si>
  <si>
    <t>90.9721W</t>
  </si>
  <si>
    <t>14.6151N</t>
  </si>
  <si>
    <t>29 DICEMBER, ZARAGOZA</t>
  </si>
  <si>
    <t>LAS CAMILIAS,PATZUN</t>
  </si>
  <si>
    <t>5 FAUCETS FOR 150 STUDENTS</t>
  </si>
  <si>
    <t>PUMP RENOVATIONS</t>
  </si>
  <si>
    <t>SUFFICIENT with well</t>
  </si>
  <si>
    <t>SEEPAGE PIT FOR PILA AND WELDING TO REPLACE BATHROOM DOORS;AND REPAIRS TO PUMP SYSTEM</t>
  </si>
  <si>
    <t xml:space="preserve">14°41'0.47"N </t>
  </si>
  <si>
    <t>90°57'17.85"W</t>
  </si>
  <si>
    <t xml:space="preserve">90°58'10.07"W </t>
  </si>
  <si>
    <t xml:space="preserve">14°40'16.02"N </t>
  </si>
  <si>
    <t>14° 30’ 28”N</t>
  </si>
  <si>
    <t xml:space="preserve">90° 52’ 30”W  </t>
  </si>
  <si>
    <t>PROJECT INCLUDES AN 8 AND A 4 FAUCET HAND WASHING STATION</t>
  </si>
  <si>
    <t>NA</t>
  </si>
  <si>
    <t xml:space="preserve">1 --8 FAUCET WALL HAND WASHING STATIONS AND 2--4 FAUCET </t>
  </si>
  <si>
    <t>2 --4 FAUCET HAND WASHING STATIONS</t>
  </si>
  <si>
    <t>REPAIR PUMP INSTALLATION</t>
  </si>
  <si>
    <t xml:space="preserve">TWO --8 FAUCET WALL HAND WASHING STATION </t>
  </si>
  <si>
    <t>SCHOOL WATER SYSTEM REPAIRS</t>
  </si>
  <si>
    <t>SEPTIC TANK UNDER BATHROOMS --UNDER CONSTRUCTION</t>
  </si>
  <si>
    <t xml:space="preserve">PEACE CORPS HEALTHY SCHOOLS 2013-14 , GUATEMALA </t>
  </si>
  <si>
    <t>1 faucets,  141 students</t>
  </si>
  <si>
    <t>1  faucets,  110 students</t>
  </si>
  <si>
    <t>None--children carry water</t>
  </si>
  <si>
    <t>10,000 LITER RAIN STORAGE- RAISED 1 METER</t>
  </si>
  <si>
    <t>ANAUGER #900 PUMP</t>
  </si>
  <si>
    <t xml:space="preserve">PROPOSED PROJECT </t>
  </si>
  <si>
    <t>10000 LITER RAIN STORAGE TANK-GUTTERS</t>
  </si>
  <si>
    <t xml:space="preserve">   </t>
  </si>
  <si>
    <t>1 --8 FAUCET WALL HAND WASHING STATIONS AND 2--4 FAUCET - WITH SEEPAGE PITS FOR HAND WASHING STATIONS</t>
  </si>
  <si>
    <r>
      <t xml:space="preserve"> 91</t>
    </r>
    <r>
      <rPr>
        <b/>
        <sz val="11"/>
        <color rgb="FF000000"/>
        <rFont val="Times New Roman"/>
        <family val="1"/>
      </rPr>
      <t xml:space="preserve">° </t>
    </r>
    <r>
      <rPr>
        <b/>
        <sz val="12"/>
        <color theme="1"/>
        <rFont val="Times New Roman"/>
        <family val="1"/>
      </rPr>
      <t>28' 57.7 "</t>
    </r>
  </si>
  <si>
    <r>
      <t>14</t>
    </r>
    <r>
      <rPr>
        <b/>
        <sz val="11"/>
        <color rgb="FF000000"/>
        <rFont val="Times New Roman"/>
        <family val="1"/>
      </rPr>
      <t xml:space="preserve">° </t>
    </r>
    <r>
      <rPr>
        <b/>
        <sz val="12"/>
        <color theme="1"/>
        <rFont val="Times New Roman"/>
        <family val="1"/>
      </rPr>
      <t xml:space="preserve">47' 5.7 " </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</si>
</sst>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7" formatCode="&quot;$&quot;#,##0.00_);\(&quot;$&quot;#,##0.00\)"/>
    <numFmt numFmtId="164" formatCode="0.00;[Red]0.00"/>
    <numFmt numFmtId="165" formatCode="0.0"/>
    <numFmt numFmtId="166" formatCode="0;[Red]0"/>
    <numFmt numFmtId="167" formatCode="[$$-409]#,##0.00_);\([$$-409]#,##0.00\)"/>
  </numFmts>
  <fonts count="39" x14ac:knownFonts="1">
    <font>
      <sz val="11"/>
      <color theme="1"/>
      <name val="Calibri"/>
      <family val="2"/>
      <scheme val="minor"/>
    </font>
    <font>
      <sz val="11"/>
      <color indexed="8"/>
      <name val="Calibri"/>
      <family val="2"/>
    </font>
    <font>
      <b/>
      <sz val="11"/>
      <color indexed="8"/>
      <name val="Calibri"/>
      <family val="2"/>
    </font>
    <font>
      <b/>
      <sz val="12"/>
      <color indexed="8"/>
      <name val="Calibri"/>
      <family val="2"/>
    </font>
    <font>
      <sz val="8"/>
      <name val="Calibri"/>
      <family val="2"/>
    </font>
    <font>
      <sz val="7"/>
      <name val="Arial"/>
      <family val="2"/>
    </font>
    <font>
      <b/>
      <sz val="10"/>
      <name val="Arial"/>
      <family val="2"/>
    </font>
    <font>
      <sz val="10"/>
      <name val="Arial"/>
      <family val="2"/>
    </font>
    <font>
      <b/>
      <sz val="7"/>
      <name val="Arial"/>
      <family val="2"/>
    </font>
    <font>
      <sz val="11"/>
      <name val="Calibri"/>
      <family val="2"/>
    </font>
    <font>
      <b/>
      <sz val="8"/>
      <name val="Arial"/>
      <family val="2"/>
    </font>
    <font>
      <b/>
      <sz val="14"/>
      <color indexed="8"/>
      <name val="Calibri"/>
      <family val="2"/>
    </font>
    <font>
      <sz val="12"/>
      <color indexed="8"/>
      <name val="Calibri"/>
      <family val="2"/>
    </font>
    <font>
      <sz val="7"/>
      <color indexed="8"/>
      <name val="Calibri"/>
      <family val="2"/>
    </font>
    <font>
      <sz val="11"/>
      <color indexed="8"/>
      <name val="Calibri"/>
      <family val="2"/>
    </font>
    <font>
      <sz val="14"/>
      <color indexed="8"/>
      <name val="Calibri"/>
      <family val="2"/>
    </font>
    <font>
      <b/>
      <sz val="16"/>
      <color indexed="8"/>
      <name val="Calibri"/>
      <family val="2"/>
    </font>
    <font>
      <b/>
      <sz val="16"/>
      <color indexed="8"/>
      <name val="Symbol"/>
      <family val="1"/>
      <charset val="2"/>
    </font>
    <font>
      <b/>
      <sz val="16"/>
      <color indexed="8"/>
      <name val="Courier New"/>
      <family val="3"/>
    </font>
    <font>
      <b/>
      <sz val="12"/>
      <name val="Arial"/>
      <family val="2"/>
    </font>
    <font>
      <sz val="16"/>
      <color indexed="8"/>
      <name val="Calibri"/>
      <family val="2"/>
    </font>
    <font>
      <b/>
      <sz val="14"/>
      <name val="Arial"/>
      <family val="2"/>
    </font>
    <font>
      <sz val="7"/>
      <color indexed="9"/>
      <name val="Arial"/>
      <family val="2"/>
    </font>
    <font>
      <b/>
      <sz val="8"/>
      <color indexed="81"/>
      <name val="Tahoma"/>
      <family val="2"/>
    </font>
    <font>
      <b/>
      <sz val="14"/>
      <color indexed="8"/>
      <name val="Times New Roman"/>
      <family val="1"/>
    </font>
    <font>
      <b/>
      <sz val="14"/>
      <name val="Times New Roman"/>
      <family val="1"/>
    </font>
    <font>
      <b/>
      <sz val="20"/>
      <name val="Times New Roman"/>
      <family val="1"/>
    </font>
    <font>
      <b/>
      <sz val="10"/>
      <color indexed="8"/>
      <name val="Times New Roman"/>
      <family val="1"/>
    </font>
    <font>
      <b/>
      <sz val="10"/>
      <name val="Times New Roman"/>
      <family val="1"/>
    </font>
    <font>
      <b/>
      <sz val="11"/>
      <color indexed="8"/>
      <name val="Times New Roman"/>
      <family val="1"/>
    </font>
    <font>
      <b/>
      <sz val="11"/>
      <name val="Times New Roman"/>
      <family val="1"/>
    </font>
    <font>
      <b/>
      <sz val="12"/>
      <color indexed="8"/>
      <name val="Times New Roman"/>
      <family val="1"/>
    </font>
    <font>
      <b/>
      <sz val="12"/>
      <name val="Times New Roman"/>
      <family val="1"/>
    </font>
    <font>
      <sz val="16"/>
      <color theme="1"/>
      <name val="Calibri"/>
      <family val="2"/>
      <scheme val="minor"/>
    </font>
    <font>
      <b/>
      <sz val="16"/>
      <color theme="1"/>
      <name val="Calibri"/>
      <family val="2"/>
      <scheme val="minor"/>
    </font>
    <font>
      <b/>
      <sz val="16"/>
      <color indexed="8"/>
      <name val="Times New Roman"/>
      <family val="1"/>
    </font>
    <font>
      <b/>
      <sz val="16"/>
      <name val="Times New Roman"/>
      <family val="1"/>
    </font>
    <font>
      <b/>
      <sz val="12"/>
      <color theme="1"/>
      <name val="Times New Roman"/>
      <family val="1"/>
    </font>
    <font>
      <b/>
      <sz val="11"/>
      <color rgb="FF000000"/>
      <name val="Times New Roman"/>
      <family val="1"/>
    </font>
  </fonts>
  <fills count="19">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9"/>
        <bgColor indexed="22"/>
      </patternFill>
    </fill>
    <fill>
      <patternFill patternType="solid">
        <fgColor indexed="47"/>
        <bgColor indexed="64"/>
      </patternFill>
    </fill>
    <fill>
      <patternFill patternType="solid">
        <fgColor indexed="22"/>
        <bgColor indexed="64"/>
      </patternFill>
    </fill>
    <fill>
      <patternFill patternType="solid">
        <fgColor indexed="23"/>
        <bgColor indexed="64"/>
      </patternFill>
    </fill>
    <fill>
      <patternFill patternType="solid">
        <fgColor indexed="51"/>
        <bgColor indexed="64"/>
      </patternFill>
    </fill>
    <fill>
      <patternFill patternType="solid">
        <fgColor indexed="13"/>
        <bgColor indexed="64"/>
      </patternFill>
    </fill>
    <fill>
      <patternFill patternType="solid">
        <fgColor indexed="46"/>
        <bgColor indexed="64"/>
      </patternFill>
    </fill>
    <fill>
      <patternFill patternType="solid">
        <fgColor indexed="44"/>
        <bgColor indexed="64"/>
      </patternFill>
    </fill>
    <fill>
      <patternFill patternType="solid">
        <fgColor indexed="41"/>
        <bgColor indexed="64"/>
      </patternFill>
    </fill>
    <fill>
      <patternFill patternType="solid">
        <fgColor indexed="53"/>
        <bgColor indexed="64"/>
      </patternFill>
    </fill>
    <fill>
      <patternFill patternType="solid">
        <fgColor indexed="45"/>
        <bgColor indexed="64"/>
      </patternFill>
    </fill>
    <fill>
      <patternFill patternType="solid">
        <fgColor indexed="15"/>
        <bgColor indexed="64"/>
      </patternFill>
    </fill>
    <fill>
      <patternFill patternType="solid">
        <fgColor indexed="11"/>
        <bgColor indexed="64"/>
      </patternFill>
    </fill>
    <fill>
      <patternFill patternType="solid">
        <fgColor theme="8" tint="0.79998168889431442"/>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s>
  <cellStyleXfs count="2">
    <xf numFmtId="0" fontId="0" fillId="0" borderId="0"/>
    <xf numFmtId="0" fontId="7" fillId="0" borderId="0"/>
  </cellStyleXfs>
  <cellXfs count="409">
    <xf numFmtId="0" fontId="0" fillId="0" borderId="0" xfId="0"/>
    <xf numFmtId="0" fontId="5" fillId="0" borderId="1" xfId="0" applyFont="1" applyFill="1" applyBorder="1" applyAlignment="1" applyProtection="1">
      <alignment horizontal="center"/>
      <protection locked="0"/>
    </xf>
    <xf numFmtId="164" fontId="5" fillId="0" borderId="1" xfId="0" applyNumberFormat="1" applyFont="1" applyFill="1" applyBorder="1" applyAlignment="1" applyProtection="1">
      <alignment horizontal="center"/>
      <protection locked="0"/>
    </xf>
    <xf numFmtId="165" fontId="5" fillId="2" borderId="1" xfId="0" applyNumberFormat="1" applyFont="1" applyFill="1" applyBorder="1" applyAlignment="1" applyProtection="1">
      <alignment horizontal="center"/>
      <protection locked="0"/>
    </xf>
    <xf numFmtId="0" fontId="5" fillId="2" borderId="1" xfId="0" applyFont="1" applyFill="1" applyBorder="1" applyProtection="1">
      <protection locked="0"/>
    </xf>
    <xf numFmtId="165" fontId="6" fillId="3" borderId="1" xfId="1" applyNumberFormat="1" applyFont="1" applyFill="1" applyBorder="1" applyAlignment="1" applyProtection="1">
      <alignment horizontal="center"/>
      <protection locked="0"/>
    </xf>
    <xf numFmtId="4" fontId="6" fillId="3" borderId="1" xfId="1" applyNumberFormat="1" applyFont="1" applyFill="1" applyBorder="1" applyAlignment="1" applyProtection="1">
      <alignment horizontal="center"/>
      <protection locked="0"/>
    </xf>
    <xf numFmtId="0" fontId="5" fillId="0" borderId="2" xfId="0" applyFont="1" applyFill="1" applyBorder="1" applyAlignment="1" applyProtection="1">
      <alignment horizontal="center"/>
      <protection locked="0"/>
    </xf>
    <xf numFmtId="164" fontId="5" fillId="4" borderId="2" xfId="0" applyNumberFormat="1" applyFont="1" applyFill="1" applyBorder="1" applyAlignment="1" applyProtection="1">
      <alignment horizontal="right"/>
      <protection locked="0"/>
    </xf>
    <xf numFmtId="165" fontId="5" fillId="4" borderId="3" xfId="0" applyNumberFormat="1" applyFont="1" applyFill="1" applyBorder="1" applyAlignment="1" applyProtection="1">
      <alignment horizontal="center"/>
      <protection locked="0"/>
    </xf>
    <xf numFmtId="0" fontId="5" fillId="5" borderId="1" xfId="0" applyFont="1" applyFill="1" applyBorder="1" applyAlignment="1" applyProtection="1">
      <alignment horizontal="center"/>
      <protection locked="0"/>
    </xf>
    <xf numFmtId="165" fontId="5" fillId="0" borderId="1" xfId="0" applyNumberFormat="1" applyFont="1" applyFill="1" applyBorder="1" applyAlignment="1" applyProtection="1">
      <alignment horizontal="center"/>
      <protection locked="0"/>
    </xf>
    <xf numFmtId="4" fontId="5" fillId="0" borderId="1" xfId="0" applyNumberFormat="1" applyFont="1" applyFill="1" applyBorder="1" applyAlignment="1" applyProtection="1">
      <alignment horizontal="right"/>
      <protection locked="0"/>
    </xf>
    <xf numFmtId="0" fontId="5" fillId="0" borderId="1" xfId="0" applyFont="1" applyFill="1" applyBorder="1" applyProtection="1">
      <protection locked="0"/>
    </xf>
    <xf numFmtId="164" fontId="5" fillId="5" borderId="1" xfId="0" applyNumberFormat="1" applyFont="1" applyFill="1" applyBorder="1" applyAlignment="1" applyProtection="1">
      <alignment horizontal="center"/>
      <protection locked="0"/>
    </xf>
    <xf numFmtId="4" fontId="5" fillId="5" borderId="1" xfId="0" applyNumberFormat="1" applyFont="1" applyFill="1" applyBorder="1" applyAlignment="1" applyProtection="1">
      <alignment horizontal="right"/>
      <protection locked="0"/>
    </xf>
    <xf numFmtId="0" fontId="5" fillId="5" borderId="1" xfId="0" applyFont="1" applyFill="1" applyBorder="1" applyProtection="1">
      <protection locked="0"/>
    </xf>
    <xf numFmtId="0" fontId="5" fillId="0" borderId="3" xfId="0" applyFont="1" applyFill="1" applyBorder="1" applyProtection="1">
      <protection locked="0"/>
    </xf>
    <xf numFmtId="0" fontId="5" fillId="0" borderId="0" xfId="0" applyFont="1" applyFill="1" applyBorder="1" applyAlignment="1" applyProtection="1">
      <alignment horizontal="center"/>
      <protection locked="0"/>
    </xf>
    <xf numFmtId="164" fontId="5" fillId="0" borderId="0" xfId="0" applyNumberFormat="1" applyFont="1" applyFill="1" applyBorder="1" applyAlignment="1" applyProtection="1">
      <alignment horizontal="center"/>
      <protection locked="0"/>
    </xf>
    <xf numFmtId="0" fontId="5" fillId="6" borderId="1" xfId="0" applyFont="1" applyFill="1" applyBorder="1" applyAlignment="1" applyProtection="1">
      <alignment horizontal="center"/>
      <protection locked="0"/>
    </xf>
    <xf numFmtId="0" fontId="5" fillId="0" borderId="4" xfId="0" applyFont="1" applyFill="1" applyBorder="1" applyAlignment="1" applyProtection="1">
      <alignment horizontal="center"/>
      <protection locked="0"/>
    </xf>
    <xf numFmtId="2" fontId="5" fillId="0" borderId="1" xfId="0" applyNumberFormat="1" applyFont="1" applyFill="1" applyBorder="1" applyAlignment="1" applyProtection="1">
      <alignment horizontal="right"/>
      <protection locked="0"/>
    </xf>
    <xf numFmtId="0" fontId="5" fillId="0" borderId="4" xfId="0" applyFont="1" applyFill="1" applyBorder="1" applyProtection="1">
      <protection locked="0"/>
    </xf>
    <xf numFmtId="0" fontId="5" fillId="0" borderId="5" xfId="0" applyFont="1" applyFill="1" applyBorder="1" applyAlignment="1" applyProtection="1">
      <alignment horizontal="center"/>
      <protection locked="0"/>
    </xf>
    <xf numFmtId="164" fontId="5" fillId="0" borderId="5" xfId="0" applyNumberFormat="1" applyFont="1" applyFill="1" applyBorder="1" applyAlignment="1" applyProtection="1">
      <alignment horizontal="center"/>
      <protection locked="0"/>
    </xf>
    <xf numFmtId="0" fontId="5" fillId="0" borderId="6" xfId="0" applyFont="1" applyFill="1" applyBorder="1" applyAlignment="1" applyProtection="1">
      <alignment horizontal="center"/>
      <protection locked="0"/>
    </xf>
    <xf numFmtId="164" fontId="5" fillId="0" borderId="6" xfId="0" applyNumberFormat="1" applyFont="1" applyFill="1" applyBorder="1" applyAlignment="1" applyProtection="1">
      <alignment horizontal="center"/>
      <protection locked="0"/>
    </xf>
    <xf numFmtId="4" fontId="5" fillId="0" borderId="0" xfId="0" applyNumberFormat="1" applyFont="1" applyFill="1" applyBorder="1" applyAlignment="1" applyProtection="1">
      <alignment horizontal="center"/>
      <protection locked="0"/>
    </xf>
    <xf numFmtId="0" fontId="5" fillId="7" borderId="1" xfId="0" applyFont="1" applyFill="1" applyBorder="1" applyAlignment="1" applyProtection="1">
      <alignment horizontal="center"/>
      <protection locked="0"/>
    </xf>
    <xf numFmtId="0" fontId="5" fillId="0" borderId="7" xfId="0" applyFont="1" applyFill="1" applyBorder="1" applyProtection="1">
      <protection locked="0"/>
    </xf>
    <xf numFmtId="0" fontId="5" fillId="0" borderId="3" xfId="0" applyFont="1" applyFill="1" applyBorder="1" applyAlignment="1" applyProtection="1">
      <alignment horizontal="center"/>
      <protection locked="0"/>
    </xf>
    <xf numFmtId="165" fontId="5" fillId="0" borderId="5" xfId="0" applyNumberFormat="1" applyFont="1" applyFill="1" applyBorder="1" applyAlignment="1" applyProtection="1">
      <alignment horizontal="center"/>
      <protection locked="0"/>
    </xf>
    <xf numFmtId="0" fontId="5" fillId="0" borderId="8" xfId="0" applyFont="1" applyFill="1" applyBorder="1" applyProtection="1">
      <protection locked="0"/>
    </xf>
    <xf numFmtId="165" fontId="5" fillId="0" borderId="0" xfId="0" applyNumberFormat="1" applyFont="1" applyFill="1" applyBorder="1" applyAlignment="1" applyProtection="1">
      <alignment horizontal="center"/>
      <protection locked="0"/>
    </xf>
    <xf numFmtId="0" fontId="5" fillId="0" borderId="0" xfId="0" applyFont="1" applyFill="1" applyBorder="1" applyProtection="1">
      <protection locked="0"/>
    </xf>
    <xf numFmtId="4" fontId="5" fillId="0" borderId="6" xfId="0" applyNumberFormat="1" applyFont="1" applyFill="1" applyBorder="1" applyAlignment="1" applyProtection="1">
      <alignment horizontal="center"/>
      <protection locked="0"/>
    </xf>
    <xf numFmtId="4" fontId="5" fillId="0" borderId="6" xfId="0" applyNumberFormat="1" applyFont="1" applyFill="1" applyBorder="1" applyAlignment="1" applyProtection="1">
      <alignment horizontal="right"/>
      <protection locked="0"/>
    </xf>
    <xf numFmtId="0" fontId="0" fillId="0" borderId="0" xfId="0" applyBorder="1"/>
    <xf numFmtId="2" fontId="8" fillId="0" borderId="1" xfId="0" applyNumberFormat="1" applyFont="1" applyFill="1" applyBorder="1" applyAlignment="1" applyProtection="1">
      <alignment horizontal="center"/>
      <protection locked="0"/>
    </xf>
    <xf numFmtId="2" fontId="8" fillId="0" borderId="2" xfId="0" applyNumberFormat="1" applyFont="1" applyFill="1" applyBorder="1" applyAlignment="1" applyProtection="1">
      <alignment horizontal="center"/>
      <protection locked="0"/>
    </xf>
    <xf numFmtId="2" fontId="8" fillId="5" borderId="1" xfId="0" applyNumberFormat="1" applyFont="1" applyFill="1" applyBorder="1" applyAlignment="1" applyProtection="1">
      <alignment horizontal="center"/>
      <protection locked="0"/>
    </xf>
    <xf numFmtId="2" fontId="8" fillId="0" borderId="0" xfId="0" applyNumberFormat="1" applyFont="1" applyFill="1" applyBorder="1" applyAlignment="1" applyProtection="1">
      <alignment horizontal="center"/>
      <protection locked="0"/>
    </xf>
    <xf numFmtId="0" fontId="9" fillId="0" borderId="0" xfId="0" applyFont="1"/>
    <xf numFmtId="0" fontId="5" fillId="6" borderId="3" xfId="0" applyFont="1" applyFill="1" applyBorder="1" applyProtection="1">
      <protection locked="0"/>
    </xf>
    <xf numFmtId="4" fontId="5" fillId="0" borderId="4" xfId="0" applyNumberFormat="1" applyFont="1" applyFill="1" applyBorder="1" applyAlignment="1" applyProtection="1">
      <alignment horizontal="right"/>
      <protection locked="0"/>
    </xf>
    <xf numFmtId="4" fontId="5" fillId="6" borderId="6" xfId="0" applyNumberFormat="1" applyFont="1" applyFill="1" applyBorder="1" applyAlignment="1" applyProtection="1">
      <alignment horizontal="center"/>
      <protection locked="0"/>
    </xf>
    <xf numFmtId="2" fontId="8" fillId="0" borderId="4" xfId="0" applyNumberFormat="1" applyFont="1" applyFill="1" applyBorder="1" applyAlignment="1" applyProtection="1">
      <alignment horizontal="center"/>
      <protection locked="0"/>
    </xf>
    <xf numFmtId="2" fontId="8" fillId="6" borderId="6" xfId="0" applyNumberFormat="1" applyFont="1" applyFill="1" applyBorder="1" applyAlignment="1" applyProtection="1">
      <alignment horizontal="center"/>
      <protection locked="0"/>
    </xf>
    <xf numFmtId="2" fontId="10" fillId="6" borderId="9" xfId="0" applyNumberFormat="1" applyFont="1" applyFill="1" applyBorder="1" applyAlignment="1" applyProtection="1">
      <alignment horizontal="center"/>
      <protection locked="0"/>
    </xf>
    <xf numFmtId="4" fontId="10" fillId="6" borderId="10" xfId="0" applyNumberFormat="1" applyFont="1" applyFill="1" applyBorder="1" applyAlignment="1" applyProtection="1">
      <alignment horizontal="right"/>
      <protection locked="0"/>
    </xf>
    <xf numFmtId="2" fontId="10" fillId="7" borderId="1" xfId="0" applyNumberFormat="1" applyFont="1" applyFill="1" applyBorder="1" applyAlignment="1" applyProtection="1">
      <alignment horizontal="center"/>
      <protection locked="0"/>
    </xf>
    <xf numFmtId="4" fontId="10" fillId="7" borderId="1" xfId="0" applyNumberFormat="1" applyFont="1" applyFill="1" applyBorder="1" applyAlignment="1" applyProtection="1">
      <alignment horizontal="right"/>
      <protection locked="0"/>
    </xf>
    <xf numFmtId="4" fontId="5" fillId="6" borderId="6" xfId="0" applyNumberFormat="1" applyFont="1" applyFill="1" applyBorder="1" applyAlignment="1" applyProtection="1">
      <alignment horizontal="right"/>
      <protection locked="0"/>
    </xf>
    <xf numFmtId="2" fontId="10" fillId="6" borderId="11" xfId="0" applyNumberFormat="1" applyFont="1" applyFill="1" applyBorder="1" applyAlignment="1" applyProtection="1">
      <alignment horizontal="center"/>
      <protection locked="0"/>
    </xf>
    <xf numFmtId="4" fontId="10" fillId="6" borderId="12" xfId="0" applyNumberFormat="1" applyFont="1" applyFill="1" applyBorder="1" applyAlignment="1" applyProtection="1">
      <alignment horizontal="right"/>
      <protection locked="0"/>
    </xf>
    <xf numFmtId="2" fontId="5" fillId="0" borderId="4" xfId="0" applyNumberFormat="1" applyFont="1" applyFill="1" applyBorder="1" applyAlignment="1" applyProtection="1">
      <alignment horizontal="right"/>
      <protection locked="0"/>
    </xf>
    <xf numFmtId="2" fontId="10" fillId="6" borderId="13" xfId="0" applyNumberFormat="1" applyFont="1" applyFill="1" applyBorder="1" applyAlignment="1" applyProtection="1">
      <alignment horizontal="center"/>
      <protection locked="0"/>
    </xf>
    <xf numFmtId="2" fontId="10" fillId="6" borderId="14" xfId="0" applyNumberFormat="1" applyFont="1" applyFill="1" applyBorder="1" applyAlignment="1" applyProtection="1">
      <alignment horizontal="center"/>
      <protection locked="0"/>
    </xf>
    <xf numFmtId="4" fontId="10" fillId="6" borderId="15" xfId="0" applyNumberFormat="1" applyFont="1" applyFill="1" applyBorder="1" applyAlignment="1" applyProtection="1">
      <alignment horizontal="right"/>
      <protection locked="0"/>
    </xf>
    <xf numFmtId="4" fontId="10" fillId="6" borderId="16" xfId="0" applyNumberFormat="1" applyFont="1" applyFill="1" applyBorder="1" applyAlignment="1" applyProtection="1">
      <alignment horizontal="right"/>
      <protection locked="0"/>
    </xf>
    <xf numFmtId="0" fontId="5" fillId="8" borderId="1" xfId="0" applyFont="1" applyFill="1" applyBorder="1" applyAlignment="1" applyProtection="1">
      <alignment horizontal="center"/>
      <protection locked="0"/>
    </xf>
    <xf numFmtId="164" fontId="5" fillId="8" borderId="1" xfId="0" applyNumberFormat="1" applyFont="1" applyFill="1" applyBorder="1" applyAlignment="1" applyProtection="1">
      <alignment horizontal="center"/>
      <protection locked="0"/>
    </xf>
    <xf numFmtId="2" fontId="8" fillId="8" borderId="1" xfId="0" applyNumberFormat="1" applyFont="1" applyFill="1" applyBorder="1" applyAlignment="1" applyProtection="1">
      <alignment horizontal="center"/>
      <protection locked="0"/>
    </xf>
    <xf numFmtId="4" fontId="5" fillId="8" borderId="1" xfId="0" applyNumberFormat="1" applyFont="1" applyFill="1" applyBorder="1" applyAlignment="1" applyProtection="1">
      <alignment horizontal="right"/>
      <protection locked="0"/>
    </xf>
    <xf numFmtId="0" fontId="5" fillId="8" borderId="1" xfId="0" applyFont="1" applyFill="1" applyBorder="1" applyProtection="1">
      <protection locked="0"/>
    </xf>
    <xf numFmtId="2" fontId="8" fillId="0" borderId="6" xfId="0" applyNumberFormat="1" applyFont="1" applyFill="1" applyBorder="1" applyAlignment="1" applyProtection="1">
      <alignment horizontal="center"/>
      <protection locked="0"/>
    </xf>
    <xf numFmtId="0" fontId="5" fillId="9" borderId="1" xfId="0" applyFont="1" applyFill="1" applyBorder="1" applyProtection="1">
      <protection locked="0"/>
    </xf>
    <xf numFmtId="0" fontId="5" fillId="9" borderId="4" xfId="0" applyFont="1" applyFill="1" applyBorder="1" applyProtection="1">
      <protection locked="0"/>
    </xf>
    <xf numFmtId="0" fontId="5" fillId="9" borderId="7" xfId="0" applyFont="1" applyFill="1" applyBorder="1" applyProtection="1">
      <protection locked="0"/>
    </xf>
    <xf numFmtId="0" fontId="5" fillId="9" borderId="3" xfId="0" applyFont="1" applyFill="1" applyBorder="1" applyAlignment="1" applyProtection="1">
      <alignment horizontal="center"/>
      <protection locked="0"/>
    </xf>
    <xf numFmtId="0" fontId="5" fillId="9" borderId="7" xfId="0" applyFont="1" applyFill="1" applyBorder="1" applyAlignment="1" applyProtection="1">
      <alignment horizontal="center"/>
      <protection locked="0"/>
    </xf>
    <xf numFmtId="0" fontId="5" fillId="9" borderId="1" xfId="0" applyFont="1" applyFill="1" applyBorder="1" applyAlignment="1" applyProtection="1">
      <alignment horizontal="center"/>
      <protection locked="0"/>
    </xf>
    <xf numFmtId="0" fontId="5" fillId="9" borderId="4" xfId="0" applyFont="1" applyFill="1" applyBorder="1" applyAlignment="1" applyProtection="1">
      <alignment horizontal="center"/>
      <protection locked="0"/>
    </xf>
    <xf numFmtId="0" fontId="5" fillId="9" borderId="5" xfId="0" applyFont="1" applyFill="1" applyBorder="1" applyAlignment="1" applyProtection="1">
      <alignment horizontal="center"/>
      <protection locked="0"/>
    </xf>
    <xf numFmtId="2" fontId="8" fillId="0" borderId="17" xfId="0" applyNumberFormat="1" applyFont="1" applyFill="1" applyBorder="1" applyAlignment="1" applyProtection="1">
      <alignment horizontal="center"/>
      <protection locked="0"/>
    </xf>
    <xf numFmtId="0" fontId="0" fillId="0" borderId="0" xfId="0" applyAlignment="1">
      <alignment horizontal="left" vertical="top"/>
    </xf>
    <xf numFmtId="0" fontId="12" fillId="0" borderId="0" xfId="0" applyFont="1" applyAlignment="1">
      <alignment horizontal="left" indent="4"/>
    </xf>
    <xf numFmtId="0" fontId="12" fillId="0" borderId="0" xfId="0" applyFont="1" applyAlignment="1">
      <alignment horizontal="left" indent="8"/>
    </xf>
    <xf numFmtId="0" fontId="14" fillId="0" borderId="0" xfId="0" applyFont="1"/>
    <xf numFmtId="0" fontId="1" fillId="0" borderId="0" xfId="0" applyFont="1"/>
    <xf numFmtId="0" fontId="11" fillId="0" borderId="0" xfId="0" applyFont="1" applyAlignment="1">
      <alignment horizontal="center"/>
    </xf>
    <xf numFmtId="0" fontId="11" fillId="0" borderId="10" xfId="0" applyFont="1" applyBorder="1" applyAlignment="1">
      <alignment horizontal="center"/>
    </xf>
    <xf numFmtId="0" fontId="0" fillId="0" borderId="0" xfId="0" applyAlignment="1">
      <alignment horizontal="center"/>
    </xf>
    <xf numFmtId="0" fontId="2" fillId="0" borderId="0" xfId="0" applyFont="1" applyAlignment="1">
      <alignment horizontal="right"/>
    </xf>
    <xf numFmtId="0" fontId="0" fillId="0" borderId="9"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0" xfId="0" applyBorder="1" applyAlignment="1">
      <alignment horizontal="center"/>
    </xf>
    <xf numFmtId="0" fontId="11" fillId="0" borderId="18" xfId="0" applyFont="1" applyBorder="1" applyAlignment="1">
      <alignment horizontal="center"/>
    </xf>
    <xf numFmtId="0" fontId="12" fillId="0" borderId="20" xfId="0" applyFont="1" applyBorder="1" applyAlignment="1">
      <alignment horizontal="left" indent="4"/>
    </xf>
    <xf numFmtId="0" fontId="0" fillId="0" borderId="21" xfId="0" applyBorder="1" applyAlignment="1">
      <alignment horizontal="center"/>
    </xf>
    <xf numFmtId="0" fontId="12" fillId="0" borderId="22" xfId="0" applyFont="1" applyBorder="1" applyAlignment="1">
      <alignment horizontal="left" indent="4"/>
    </xf>
    <xf numFmtId="0" fontId="0" fillId="0" borderId="23" xfId="0" applyBorder="1" applyAlignment="1">
      <alignment horizontal="center"/>
    </xf>
    <xf numFmtId="0" fontId="12" fillId="0" borderId="22" xfId="0" applyFont="1" applyBorder="1" applyAlignment="1">
      <alignment horizontal="center"/>
    </xf>
    <xf numFmtId="0" fontId="11" fillId="0" borderId="24" xfId="0" applyFont="1" applyBorder="1" applyAlignment="1">
      <alignment horizontal="right"/>
    </xf>
    <xf numFmtId="0" fontId="0" fillId="0" borderId="25" xfId="0" applyBorder="1" applyAlignment="1">
      <alignment horizontal="center"/>
    </xf>
    <xf numFmtId="0" fontId="11" fillId="0" borderId="18" xfId="0" applyFont="1" applyBorder="1" applyAlignment="1">
      <alignment horizontal="left" indent="8"/>
    </xf>
    <xf numFmtId="0" fontId="12" fillId="0" borderId="26" xfId="0" applyFont="1" applyBorder="1" applyAlignment="1">
      <alignment horizontal="left" indent="4"/>
    </xf>
    <xf numFmtId="0" fontId="12" fillId="0" borderId="25" xfId="0" applyFont="1" applyBorder="1" applyAlignment="1">
      <alignment horizontal="left" indent="4"/>
    </xf>
    <xf numFmtId="0" fontId="12" fillId="0" borderId="25" xfId="0" applyFont="1" applyBorder="1" applyAlignment="1">
      <alignment horizontal="center"/>
    </xf>
    <xf numFmtId="0" fontId="16" fillId="0" borderId="0" xfId="0" applyFont="1" applyAlignment="1">
      <alignment horizontal="center"/>
    </xf>
    <xf numFmtId="0" fontId="17" fillId="0" borderId="0" xfId="0" applyFont="1" applyAlignment="1">
      <alignment horizontal="center"/>
    </xf>
    <xf numFmtId="0" fontId="17" fillId="0" borderId="0" xfId="0" applyFont="1" applyAlignment="1">
      <alignment horizontal="center" vertical="top"/>
    </xf>
    <xf numFmtId="0" fontId="18" fillId="0" borderId="0" xfId="0" applyFont="1" applyAlignment="1">
      <alignment horizontal="center"/>
    </xf>
    <xf numFmtId="0" fontId="18" fillId="0" borderId="0" xfId="0" applyFont="1" applyAlignment="1">
      <alignment horizontal="center" vertical="top" wrapText="1"/>
    </xf>
    <xf numFmtId="0" fontId="16" fillId="0" borderId="10" xfId="0" applyFont="1"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18" xfId="0" applyBorder="1"/>
    <xf numFmtId="0" fontId="0" fillId="0" borderId="29" xfId="0" applyBorder="1" applyAlignment="1">
      <alignment horizontal="center"/>
    </xf>
    <xf numFmtId="0" fontId="0" fillId="0" borderId="30" xfId="0" applyBorder="1" applyAlignment="1">
      <alignment horizontal="center"/>
    </xf>
    <xf numFmtId="0" fontId="11" fillId="0" borderId="22" xfId="0" applyFont="1" applyBorder="1" applyAlignment="1">
      <alignment horizontal="right"/>
    </xf>
    <xf numFmtId="0" fontId="15" fillId="0" borderId="18" xfId="0" applyFont="1" applyBorder="1" applyAlignment="1">
      <alignment horizontal="center"/>
    </xf>
    <xf numFmtId="0" fontId="15" fillId="10" borderId="10" xfId="0" applyFont="1" applyFill="1" applyBorder="1" applyAlignment="1">
      <alignment horizontal="center"/>
    </xf>
    <xf numFmtId="0" fontId="11" fillId="11" borderId="10" xfId="0" applyFont="1" applyFill="1" applyBorder="1" applyAlignment="1">
      <alignment horizontal="center"/>
    </xf>
    <xf numFmtId="0" fontId="15" fillId="12" borderId="10" xfId="0" applyFont="1" applyFill="1" applyBorder="1" applyAlignment="1">
      <alignment horizontal="center"/>
    </xf>
    <xf numFmtId="0" fontId="15" fillId="3" borderId="31" xfId="0" applyFont="1" applyFill="1" applyBorder="1" applyAlignment="1">
      <alignment horizontal="center"/>
    </xf>
    <xf numFmtId="164" fontId="0" fillId="0" borderId="0" xfId="0" applyNumberFormat="1"/>
    <xf numFmtId="2" fontId="0" fillId="0" borderId="0" xfId="0" applyNumberFormat="1"/>
    <xf numFmtId="0" fontId="5" fillId="13" borderId="4" xfId="0" applyFont="1" applyFill="1" applyBorder="1" applyAlignment="1" applyProtection="1">
      <alignment horizontal="center"/>
      <protection locked="0"/>
    </xf>
    <xf numFmtId="164" fontId="5" fillId="13" borderId="1" xfId="0" applyNumberFormat="1" applyFont="1" applyFill="1" applyBorder="1" applyAlignment="1" applyProtection="1">
      <alignment horizontal="center"/>
      <protection locked="0"/>
    </xf>
    <xf numFmtId="2" fontId="8" fillId="13" borderId="1" xfId="0" applyNumberFormat="1" applyFont="1" applyFill="1" applyBorder="1" applyAlignment="1" applyProtection="1">
      <alignment horizontal="center"/>
      <protection locked="0"/>
    </xf>
    <xf numFmtId="0" fontId="5" fillId="13" borderId="4" xfId="0" applyFont="1" applyFill="1" applyBorder="1" applyProtection="1">
      <protection locked="0"/>
    </xf>
    <xf numFmtId="0" fontId="5" fillId="13" borderId="5" xfId="0" applyFont="1" applyFill="1" applyBorder="1" applyAlignment="1" applyProtection="1">
      <alignment horizontal="center"/>
      <protection locked="0"/>
    </xf>
    <xf numFmtId="2" fontId="8" fillId="13" borderId="17" xfId="0" applyNumberFormat="1" applyFont="1" applyFill="1" applyBorder="1" applyAlignment="1" applyProtection="1">
      <alignment horizontal="center"/>
      <protection locked="0"/>
    </xf>
    <xf numFmtId="2" fontId="5" fillId="13" borderId="4" xfId="0" applyNumberFormat="1" applyFont="1" applyFill="1" applyBorder="1" applyAlignment="1" applyProtection="1">
      <alignment horizontal="right"/>
      <protection locked="0"/>
    </xf>
    <xf numFmtId="0" fontId="5" fillId="13" borderId="8" xfId="0" applyFont="1" applyFill="1" applyBorder="1" applyProtection="1">
      <protection locked="0"/>
    </xf>
    <xf numFmtId="0" fontId="19" fillId="2" borderId="1" xfId="0" applyFont="1" applyFill="1" applyBorder="1" applyProtection="1">
      <protection locked="0"/>
    </xf>
    <xf numFmtId="0" fontId="2" fillId="0" borderId="0" xfId="0" applyFont="1"/>
    <xf numFmtId="0" fontId="3" fillId="0" borderId="0" xfId="0" applyFont="1"/>
    <xf numFmtId="0" fontId="0" fillId="14" borderId="9" xfId="0" applyFill="1" applyBorder="1"/>
    <xf numFmtId="0" fontId="0" fillId="14" borderId="32" xfId="0" applyFill="1" applyBorder="1"/>
    <xf numFmtId="0" fontId="0" fillId="14" borderId="33" xfId="0" applyFill="1" applyBorder="1"/>
    <xf numFmtId="4" fontId="0" fillId="0" borderId="0" xfId="0" applyNumberFormat="1"/>
    <xf numFmtId="0" fontId="0" fillId="0" borderId="0" xfId="0" applyNumberFormat="1"/>
    <xf numFmtId="0" fontId="5" fillId="2" borderId="28" xfId="0" applyFont="1" applyFill="1" applyBorder="1" applyProtection="1">
      <protection locked="0"/>
    </xf>
    <xf numFmtId="4" fontId="6" fillId="3" borderId="28" xfId="1" applyNumberFormat="1" applyFont="1" applyFill="1" applyBorder="1" applyAlignment="1" applyProtection="1">
      <alignment horizontal="center"/>
      <protection locked="0"/>
    </xf>
    <xf numFmtId="164" fontId="5" fillId="0" borderId="4" xfId="0" applyNumberFormat="1" applyFont="1" applyFill="1" applyBorder="1" applyAlignment="1" applyProtection="1">
      <alignment horizontal="center"/>
      <protection locked="0"/>
    </xf>
    <xf numFmtId="2" fontId="10" fillId="7" borderId="24" xfId="0" applyNumberFormat="1" applyFont="1" applyFill="1" applyBorder="1" applyAlignment="1" applyProtection="1">
      <alignment horizontal="center"/>
      <protection locked="0"/>
    </xf>
    <xf numFmtId="4" fontId="10" fillId="7" borderId="34" xfId="0" applyNumberFormat="1" applyFont="1" applyFill="1" applyBorder="1" applyAlignment="1" applyProtection="1">
      <alignment horizontal="right"/>
      <protection locked="0"/>
    </xf>
    <xf numFmtId="0" fontId="5" fillId="0" borderId="35" xfId="0" applyFont="1" applyFill="1" applyBorder="1" applyProtection="1">
      <protection locked="0"/>
    </xf>
    <xf numFmtId="0" fontId="5" fillId="0" borderId="1" xfId="0" applyFont="1" applyFill="1" applyBorder="1" applyAlignment="1" applyProtection="1">
      <alignment horizontal="center" vertical="top" wrapText="1"/>
      <protection locked="0"/>
    </xf>
    <xf numFmtId="10" fontId="0" fillId="0" borderId="0" xfId="0" applyNumberFormat="1" applyAlignment="1">
      <alignment horizontal="center"/>
    </xf>
    <xf numFmtId="10" fontId="0" fillId="0" borderId="0" xfId="0" applyNumberFormat="1"/>
    <xf numFmtId="2" fontId="10" fillId="6" borderId="24" xfId="0" applyNumberFormat="1" applyFont="1" applyFill="1" applyBorder="1" applyAlignment="1" applyProtection="1">
      <alignment horizontal="center"/>
      <protection locked="0"/>
    </xf>
    <xf numFmtId="0" fontId="5" fillId="6" borderId="35" xfId="0" applyFont="1" applyFill="1" applyBorder="1" applyProtection="1">
      <protection locked="0"/>
    </xf>
    <xf numFmtId="0" fontId="5" fillId="0" borderId="1" xfId="0" applyFont="1" applyFill="1" applyBorder="1" applyAlignment="1" applyProtection="1">
      <alignment horizontal="center" vertical="center" wrapText="1"/>
      <protection locked="0"/>
    </xf>
    <xf numFmtId="164" fontId="5" fillId="0" borderId="1" xfId="0" applyNumberFormat="1" applyFont="1" applyFill="1" applyBorder="1" applyAlignment="1" applyProtection="1">
      <alignment horizontal="center" vertical="center" wrapText="1"/>
      <protection locked="0"/>
    </xf>
    <xf numFmtId="2" fontId="8" fillId="0" borderId="1" xfId="0" applyNumberFormat="1" applyFont="1" applyFill="1" applyBorder="1" applyAlignment="1" applyProtection="1">
      <alignment horizontal="center" vertical="center" wrapText="1"/>
      <protection locked="0"/>
    </xf>
    <xf numFmtId="4" fontId="5" fillId="0" borderId="1" xfId="0" applyNumberFormat="1" applyFont="1" applyFill="1" applyBorder="1" applyAlignment="1" applyProtection="1">
      <alignment horizontal="center" vertical="center" wrapText="1"/>
      <protection locked="0"/>
    </xf>
    <xf numFmtId="4" fontId="5" fillId="0" borderId="1" xfId="0" applyNumberFormat="1" applyFont="1" applyFill="1" applyBorder="1" applyAlignment="1" applyProtection="1">
      <alignment horizontal="center"/>
      <protection locked="0"/>
    </xf>
    <xf numFmtId="4" fontId="5" fillId="8" borderId="1" xfId="0" applyNumberFormat="1" applyFont="1" applyFill="1" applyBorder="1" applyAlignment="1" applyProtection="1">
      <alignment horizontal="center"/>
      <protection locked="0"/>
    </xf>
    <xf numFmtId="4" fontId="5" fillId="0" borderId="4" xfId="0" applyNumberFormat="1" applyFont="1" applyFill="1" applyBorder="1" applyAlignment="1" applyProtection="1">
      <alignment horizontal="center"/>
      <protection locked="0"/>
    </xf>
    <xf numFmtId="4" fontId="10" fillId="6" borderId="36" xfId="0" applyNumberFormat="1" applyFont="1" applyFill="1" applyBorder="1" applyAlignment="1" applyProtection="1">
      <alignment horizontal="center"/>
      <protection locked="0"/>
    </xf>
    <xf numFmtId="2" fontId="5" fillId="0" borderId="1" xfId="0" applyNumberFormat="1" applyFont="1" applyFill="1" applyBorder="1" applyAlignment="1" applyProtection="1">
      <alignment horizontal="center"/>
      <protection locked="0"/>
    </xf>
    <xf numFmtId="4" fontId="10" fillId="7" borderId="1" xfId="0" applyNumberFormat="1" applyFont="1" applyFill="1" applyBorder="1" applyAlignment="1" applyProtection="1">
      <alignment horizontal="center"/>
      <protection locked="0"/>
    </xf>
    <xf numFmtId="4" fontId="10" fillId="6" borderId="12" xfId="0" applyNumberFormat="1" applyFont="1" applyFill="1" applyBorder="1" applyAlignment="1" applyProtection="1">
      <alignment horizontal="center"/>
      <protection locked="0"/>
    </xf>
    <xf numFmtId="2" fontId="5" fillId="0" borderId="4" xfId="0" applyNumberFormat="1" applyFont="1" applyFill="1" applyBorder="1" applyAlignment="1" applyProtection="1">
      <alignment horizontal="center"/>
      <protection locked="0"/>
    </xf>
    <xf numFmtId="4" fontId="10" fillId="6" borderId="16" xfId="0" applyNumberFormat="1" applyFont="1" applyFill="1" applyBorder="1" applyAlignment="1" applyProtection="1">
      <alignment horizontal="center"/>
      <protection locked="0"/>
    </xf>
    <xf numFmtId="4" fontId="10" fillId="6" borderId="15" xfId="0" applyNumberFormat="1" applyFont="1" applyFill="1" applyBorder="1" applyAlignment="1" applyProtection="1">
      <alignment horizontal="center"/>
      <protection locked="0"/>
    </xf>
    <xf numFmtId="4" fontId="10" fillId="6" borderId="10" xfId="0" applyNumberFormat="1" applyFont="1" applyFill="1" applyBorder="1" applyAlignment="1" applyProtection="1">
      <alignment horizontal="center"/>
      <protection locked="0"/>
    </xf>
    <xf numFmtId="2" fontId="5" fillId="13" borderId="1" xfId="0" applyNumberFormat="1" applyFont="1" applyFill="1" applyBorder="1" applyAlignment="1" applyProtection="1">
      <alignment horizontal="center"/>
      <protection locked="0"/>
    </xf>
    <xf numFmtId="0" fontId="0" fillId="0" borderId="0" xfId="0" applyAlignment="1">
      <alignment horizontal="center" vertical="center"/>
    </xf>
    <xf numFmtId="0" fontId="20" fillId="0" borderId="0" xfId="0" applyFont="1"/>
    <xf numFmtId="165" fontId="21" fillId="2" borderId="0" xfId="1" applyNumberFormat="1" applyFont="1" applyFill="1" applyBorder="1" applyAlignment="1">
      <alignment vertical="top"/>
    </xf>
    <xf numFmtId="0" fontId="0" fillId="2" borderId="0" xfId="0" applyFill="1"/>
    <xf numFmtId="165" fontId="19" fillId="2" borderId="0" xfId="1" applyNumberFormat="1" applyFont="1" applyFill="1" applyBorder="1" applyAlignment="1"/>
    <xf numFmtId="0" fontId="19" fillId="2" borderId="0" xfId="1" applyNumberFormat="1" applyFont="1" applyFill="1" applyBorder="1" applyAlignment="1"/>
    <xf numFmtId="1" fontId="19" fillId="2" borderId="0" xfId="1" applyNumberFormat="1" applyFont="1" applyFill="1" applyBorder="1" applyAlignment="1">
      <alignment horizontal="left"/>
    </xf>
    <xf numFmtId="0" fontId="19" fillId="2" borderId="0" xfId="0" applyFont="1" applyFill="1"/>
    <xf numFmtId="17" fontId="19" fillId="2" borderId="0" xfId="0" applyNumberFormat="1" applyFont="1" applyFill="1"/>
    <xf numFmtId="0" fontId="7" fillId="2" borderId="0" xfId="0" applyFont="1" applyFill="1"/>
    <xf numFmtId="165" fontId="6" fillId="3" borderId="1" xfId="1" applyNumberFormat="1" applyFont="1" applyFill="1" applyBorder="1" applyAlignment="1" applyProtection="1">
      <alignment horizontal="center" wrapText="1"/>
      <protection locked="0"/>
    </xf>
    <xf numFmtId="4" fontId="7" fillId="3" borderId="1" xfId="1" applyNumberFormat="1" applyFont="1" applyFill="1" applyBorder="1" applyAlignment="1" applyProtection="1">
      <alignment horizontal="center"/>
      <protection locked="0"/>
    </xf>
    <xf numFmtId="165" fontId="6" fillId="2" borderId="1" xfId="1" applyNumberFormat="1" applyFont="1" applyFill="1" applyBorder="1" applyAlignment="1" applyProtection="1">
      <alignment horizontal="center" wrapText="1"/>
      <protection locked="0"/>
    </xf>
    <xf numFmtId="4" fontId="7" fillId="2" borderId="1" xfId="1" applyNumberFormat="1" applyFont="1" applyFill="1" applyBorder="1" applyAlignment="1" applyProtection="1">
      <alignment horizontal="center" wrapText="1"/>
      <protection locked="0"/>
    </xf>
    <xf numFmtId="165" fontId="5" fillId="0" borderId="2" xfId="0" applyNumberFormat="1" applyFont="1" applyFill="1" applyBorder="1" applyAlignment="1" applyProtection="1">
      <alignment horizontal="right"/>
      <protection locked="0"/>
    </xf>
    <xf numFmtId="1" fontId="5" fillId="0" borderId="1" xfId="0" applyNumberFormat="1" applyFont="1" applyFill="1" applyBorder="1" applyAlignment="1" applyProtection="1">
      <alignment horizontal="center"/>
      <protection locked="0"/>
    </xf>
    <xf numFmtId="1" fontId="5" fillId="5" borderId="1" xfId="0" applyNumberFormat="1" applyFont="1" applyFill="1" applyBorder="1" applyAlignment="1" applyProtection="1">
      <alignment horizontal="center"/>
      <protection locked="0"/>
    </xf>
    <xf numFmtId="0" fontId="5" fillId="0" borderId="37" xfId="0" applyFont="1" applyFill="1" applyBorder="1" applyAlignment="1" applyProtection="1">
      <alignment horizontal="center"/>
      <protection locked="0"/>
    </xf>
    <xf numFmtId="1" fontId="5" fillId="0" borderId="0" xfId="0" applyNumberFormat="1" applyFont="1" applyFill="1" applyBorder="1" applyAlignment="1" applyProtection="1">
      <alignment horizontal="center"/>
      <protection locked="0"/>
    </xf>
    <xf numFmtId="2" fontId="8" fillId="7" borderId="1" xfId="0" applyNumberFormat="1" applyFont="1" applyFill="1" applyBorder="1" applyAlignment="1" applyProtection="1">
      <alignment horizontal="center"/>
      <protection locked="0"/>
    </xf>
    <xf numFmtId="0" fontId="5" fillId="0" borderId="38" xfId="0" applyFont="1" applyFill="1" applyBorder="1" applyAlignment="1" applyProtection="1">
      <alignment horizontal="center"/>
      <protection locked="0"/>
    </xf>
    <xf numFmtId="0" fontId="5" fillId="0" borderId="29" xfId="0" applyFont="1" applyFill="1" applyBorder="1" applyAlignment="1" applyProtection="1">
      <alignment horizontal="center"/>
      <protection locked="0"/>
    </xf>
    <xf numFmtId="1" fontId="5" fillId="0" borderId="5" xfId="0" applyNumberFormat="1" applyFont="1" applyFill="1" applyBorder="1" applyAlignment="1" applyProtection="1">
      <alignment horizontal="center"/>
      <protection locked="0"/>
    </xf>
    <xf numFmtId="1" fontId="5" fillId="0" borderId="6" xfId="0" applyNumberFormat="1" applyFont="1" applyFill="1" applyBorder="1" applyAlignment="1" applyProtection="1">
      <alignment horizontal="center"/>
      <protection locked="0"/>
    </xf>
    <xf numFmtId="0" fontId="5" fillId="0" borderId="7" xfId="0" applyFont="1" applyFill="1" applyBorder="1" applyAlignment="1" applyProtection="1">
      <alignment horizontal="center"/>
      <protection locked="0"/>
    </xf>
    <xf numFmtId="1" fontId="5" fillId="0" borderId="7" xfId="0" applyNumberFormat="1" applyFont="1" applyFill="1" applyBorder="1" applyAlignment="1" applyProtection="1">
      <alignment horizontal="center"/>
      <protection locked="0"/>
    </xf>
    <xf numFmtId="0" fontId="5" fillId="0" borderId="1" xfId="0" applyFont="1" applyFill="1" applyBorder="1" applyAlignment="1">
      <alignment horizontal="center"/>
    </xf>
    <xf numFmtId="165" fontId="5" fillId="0" borderId="0" xfId="0" applyNumberFormat="1" applyFont="1" applyFill="1" applyBorder="1" applyAlignment="1" applyProtection="1">
      <alignment horizontal="right"/>
      <protection locked="0"/>
    </xf>
    <xf numFmtId="164" fontId="5" fillId="0" borderId="0" xfId="0" applyNumberFormat="1" applyFont="1" applyFill="1" applyBorder="1" applyAlignment="1" applyProtection="1">
      <alignment horizontal="right"/>
      <protection locked="0"/>
    </xf>
    <xf numFmtId="0" fontId="3" fillId="2" borderId="0" xfId="0" applyFont="1" applyFill="1"/>
    <xf numFmtId="0" fontId="6" fillId="0" borderId="4" xfId="0" applyFont="1" applyFill="1" applyBorder="1" applyAlignment="1" applyProtection="1">
      <alignment horizontal="center" vertical="center" wrapText="1"/>
      <protection locked="0"/>
    </xf>
    <xf numFmtId="0" fontId="6" fillId="0" borderId="39" xfId="0" applyFont="1" applyFill="1" applyBorder="1" applyAlignment="1" applyProtection="1">
      <alignment horizontal="center" vertical="center" wrapText="1"/>
      <protection locked="0"/>
    </xf>
    <xf numFmtId="0" fontId="6" fillId="0" borderId="7" xfId="0" applyFont="1" applyFill="1" applyBorder="1" applyAlignment="1" applyProtection="1">
      <alignment horizontal="center" vertical="center" wrapText="1"/>
      <protection locked="0"/>
    </xf>
    <xf numFmtId="0" fontId="0" fillId="2" borderId="0" xfId="0" applyFill="1" applyAlignment="1">
      <alignment horizontal="center"/>
    </xf>
    <xf numFmtId="0" fontId="0" fillId="5" borderId="0" xfId="0" applyFill="1" applyAlignment="1">
      <alignment horizontal="center"/>
    </xf>
    <xf numFmtId="0" fontId="7" fillId="2" borderId="0" xfId="0" applyFont="1" applyFill="1" applyAlignment="1">
      <alignment horizontal="center"/>
    </xf>
    <xf numFmtId="4" fontId="5" fillId="7" borderId="1" xfId="0" applyNumberFormat="1" applyFont="1" applyFill="1" applyBorder="1" applyAlignment="1" applyProtection="1">
      <alignment horizontal="center"/>
      <protection locked="0"/>
    </xf>
    <xf numFmtId="4" fontId="8" fillId="7" borderId="1" xfId="0" applyNumberFormat="1" applyFont="1" applyFill="1" applyBorder="1" applyAlignment="1" applyProtection="1">
      <alignment horizontal="center"/>
      <protection locked="0"/>
    </xf>
    <xf numFmtId="0" fontId="0" fillId="0" borderId="0" xfId="0" applyFill="1"/>
    <xf numFmtId="165" fontId="6" fillId="2" borderId="1" xfId="1" applyNumberFormat="1" applyFont="1" applyFill="1" applyBorder="1" applyAlignment="1" applyProtection="1">
      <alignment horizontal="center"/>
      <protection locked="0"/>
    </xf>
    <xf numFmtId="2" fontId="19" fillId="2" borderId="0" xfId="1" applyNumberFormat="1" applyFont="1" applyFill="1" applyBorder="1" applyAlignment="1"/>
    <xf numFmtId="2" fontId="19" fillId="2" borderId="0" xfId="1" applyNumberFormat="1" applyFont="1" applyFill="1" applyBorder="1" applyAlignment="1">
      <alignment horizontal="left"/>
    </xf>
    <xf numFmtId="4" fontId="6" fillId="2" borderId="1" xfId="1" applyNumberFormat="1" applyFont="1" applyFill="1" applyBorder="1" applyAlignment="1" applyProtection="1">
      <alignment horizontal="center"/>
      <protection locked="0"/>
    </xf>
    <xf numFmtId="2" fontId="8" fillId="7" borderId="0" xfId="0" applyNumberFormat="1" applyFont="1" applyFill="1" applyBorder="1" applyAlignment="1" applyProtection="1">
      <alignment horizontal="center"/>
      <protection locked="0"/>
    </xf>
    <xf numFmtId="4" fontId="5" fillId="7" borderId="5" xfId="0" applyNumberFormat="1" applyFont="1" applyFill="1" applyBorder="1" applyAlignment="1" applyProtection="1">
      <alignment horizontal="right"/>
      <protection locked="0"/>
    </xf>
    <xf numFmtId="4" fontId="5" fillId="7" borderId="1" xfId="0" applyNumberFormat="1" applyFont="1" applyFill="1" applyBorder="1" applyAlignment="1" applyProtection="1">
      <alignment horizontal="right"/>
      <protection locked="0"/>
    </xf>
    <xf numFmtId="2" fontId="8" fillId="7" borderId="28" xfId="0" applyNumberFormat="1" applyFont="1" applyFill="1" applyBorder="1" applyAlignment="1" applyProtection="1">
      <alignment horizontal="center"/>
      <protection locked="0"/>
    </xf>
    <xf numFmtId="4" fontId="5" fillId="7" borderId="3" xfId="0" applyNumberFormat="1" applyFont="1" applyFill="1" applyBorder="1" applyAlignment="1" applyProtection="1">
      <alignment horizontal="right"/>
      <protection locked="0"/>
    </xf>
    <xf numFmtId="4" fontId="5" fillId="0" borderId="0" xfId="0" applyNumberFormat="1" applyFont="1" applyFill="1" applyBorder="1" applyAlignment="1" applyProtection="1">
      <alignment horizontal="right"/>
      <protection locked="0"/>
    </xf>
    <xf numFmtId="4" fontId="8" fillId="7" borderId="1" xfId="0" applyNumberFormat="1" applyFont="1" applyFill="1" applyBorder="1" applyAlignment="1" applyProtection="1">
      <alignment horizontal="right"/>
      <protection locked="0"/>
    </xf>
    <xf numFmtId="0" fontId="0" fillId="5" borderId="0" xfId="0" applyFill="1" applyAlignment="1">
      <alignment horizontal="right"/>
    </xf>
    <xf numFmtId="4" fontId="7" fillId="3" borderId="1" xfId="1" applyNumberFormat="1" applyFont="1" applyFill="1" applyBorder="1" applyAlignment="1" applyProtection="1">
      <alignment horizontal="center" wrapText="1"/>
      <protection locked="0"/>
    </xf>
    <xf numFmtId="2" fontId="5" fillId="0" borderId="2" xfId="0" applyNumberFormat="1" applyFont="1" applyFill="1" applyBorder="1" applyAlignment="1" applyProtection="1">
      <alignment horizontal="right"/>
      <protection locked="0"/>
    </xf>
    <xf numFmtId="2" fontId="5" fillId="5" borderId="1" xfId="0" applyNumberFormat="1" applyFont="1" applyFill="1" applyBorder="1" applyAlignment="1" applyProtection="1">
      <alignment horizontal="center"/>
      <protection locked="0"/>
    </xf>
    <xf numFmtId="2" fontId="5" fillId="0" borderId="0" xfId="0" applyNumberFormat="1" applyFont="1" applyFill="1" applyBorder="1" applyAlignment="1" applyProtection="1">
      <alignment horizontal="center"/>
      <protection locked="0"/>
    </xf>
    <xf numFmtId="2" fontId="5" fillId="0" borderId="5" xfId="0" applyNumberFormat="1" applyFont="1" applyFill="1" applyBorder="1" applyAlignment="1" applyProtection="1">
      <alignment horizontal="center"/>
      <protection locked="0"/>
    </xf>
    <xf numFmtId="2" fontId="5" fillId="0" borderId="6" xfId="0" applyNumberFormat="1" applyFont="1" applyFill="1" applyBorder="1" applyAlignment="1" applyProtection="1">
      <alignment horizontal="center"/>
      <protection locked="0"/>
    </xf>
    <xf numFmtId="0" fontId="22" fillId="2" borderId="7" xfId="0" applyFont="1" applyFill="1" applyBorder="1" applyAlignment="1" applyProtection="1">
      <alignment horizontal="center"/>
      <protection locked="0"/>
    </xf>
    <xf numFmtId="2" fontId="5" fillId="0" borderId="7" xfId="0" applyNumberFormat="1" applyFont="1" applyFill="1" applyBorder="1" applyAlignment="1" applyProtection="1">
      <alignment horizontal="center"/>
      <protection locked="0"/>
    </xf>
    <xf numFmtId="2" fontId="5" fillId="0" borderId="0" xfId="0" applyNumberFormat="1" applyFont="1" applyFill="1" applyBorder="1" applyAlignment="1" applyProtection="1">
      <alignment horizontal="right"/>
      <protection locked="0"/>
    </xf>
    <xf numFmtId="0" fontId="5" fillId="5" borderId="3" xfId="0" applyFont="1" applyFill="1" applyBorder="1" applyProtection="1">
      <protection locked="0"/>
    </xf>
    <xf numFmtId="0" fontId="12" fillId="0" borderId="40" xfId="0" applyFont="1" applyBorder="1" applyAlignment="1">
      <alignment horizontal="left" indent="4"/>
    </xf>
    <xf numFmtId="0" fontId="0" fillId="0" borderId="40" xfId="0" applyBorder="1" applyAlignment="1">
      <alignment horizontal="center"/>
    </xf>
    <xf numFmtId="0" fontId="16" fillId="0" borderId="9" xfId="0" applyFont="1" applyBorder="1" applyAlignment="1">
      <alignment horizontal="center"/>
    </xf>
    <xf numFmtId="0" fontId="11" fillId="0" borderId="10" xfId="0" applyFont="1" applyBorder="1" applyAlignment="1">
      <alignment horizontal="left" indent="8"/>
    </xf>
    <xf numFmtId="0" fontId="0" fillId="0" borderId="10" xfId="0" applyBorder="1" applyAlignment="1">
      <alignment horizontal="center"/>
    </xf>
    <xf numFmtId="0" fontId="24" fillId="0" borderId="0" xfId="0" applyFont="1" applyAlignment="1">
      <alignment horizontal="center" vertical="center" wrapText="1"/>
    </xf>
    <xf numFmtId="2" fontId="25" fillId="0" borderId="41" xfId="0" applyNumberFormat="1" applyFont="1" applyFill="1" applyBorder="1" applyAlignment="1">
      <alignment horizontal="center" vertical="center" wrapText="1"/>
    </xf>
    <xf numFmtId="2" fontId="25" fillId="0" borderId="0" xfId="0" applyNumberFormat="1" applyFont="1" applyFill="1" applyBorder="1" applyAlignment="1">
      <alignment horizontal="center" vertical="center" wrapText="1"/>
    </xf>
    <xf numFmtId="0" fontId="24" fillId="0" borderId="0" xfId="0" applyFont="1" applyBorder="1" applyAlignment="1">
      <alignment horizontal="center" vertical="center" wrapText="1"/>
    </xf>
    <xf numFmtId="0" fontId="0" fillId="15" borderId="0" xfId="0" applyFill="1"/>
    <xf numFmtId="0" fontId="24" fillId="0" borderId="0" xfId="0" applyFont="1" applyBorder="1" applyAlignment="1">
      <alignment horizontal="center"/>
    </xf>
    <xf numFmtId="0" fontId="24" fillId="0" borderId="9" xfId="0" applyFont="1" applyBorder="1"/>
    <xf numFmtId="0" fontId="24" fillId="0" borderId="32" xfId="0" applyFont="1" applyBorder="1"/>
    <xf numFmtId="1" fontId="24" fillId="0" borderId="32" xfId="0" applyNumberFormat="1" applyFont="1" applyBorder="1" applyAlignment="1">
      <alignment horizontal="center" vertical="top" wrapText="1"/>
    </xf>
    <xf numFmtId="0" fontId="25" fillId="0" borderId="32" xfId="0" applyFont="1" applyBorder="1" applyAlignment="1">
      <alignment horizontal="center" vertical="top" wrapText="1"/>
    </xf>
    <xf numFmtId="0" fontId="25" fillId="0" borderId="32" xfId="0" applyFont="1" applyFill="1" applyBorder="1" applyAlignment="1">
      <alignment horizontal="center" vertical="center" wrapText="1"/>
    </xf>
    <xf numFmtId="2" fontId="25" fillId="0" borderId="32" xfId="0" applyNumberFormat="1" applyFont="1" applyFill="1" applyBorder="1" applyAlignment="1">
      <alignment horizontal="center" vertical="top" wrapText="1"/>
    </xf>
    <xf numFmtId="0" fontId="24" fillId="0" borderId="0" xfId="0" applyFont="1"/>
    <xf numFmtId="0" fontId="24" fillId="0" borderId="0" xfId="0" applyFont="1" applyBorder="1"/>
    <xf numFmtId="1" fontId="24" fillId="0" borderId="0" xfId="0" applyNumberFormat="1" applyFont="1" applyBorder="1" applyAlignment="1">
      <alignment horizontal="center" vertical="top" wrapText="1"/>
    </xf>
    <xf numFmtId="0" fontId="25" fillId="0" borderId="0" xfId="0" applyFont="1" applyBorder="1" applyAlignment="1">
      <alignment horizontal="center" vertical="top" wrapText="1"/>
    </xf>
    <xf numFmtId="0" fontId="25" fillId="0" borderId="0" xfId="0" applyFont="1" applyBorder="1" applyAlignment="1">
      <alignment horizontal="center"/>
    </xf>
    <xf numFmtId="0" fontId="25" fillId="0" borderId="0" xfId="0" applyFont="1" applyFill="1" applyBorder="1" applyAlignment="1">
      <alignment horizontal="center" vertical="center" wrapText="1"/>
    </xf>
    <xf numFmtId="2" fontId="25" fillId="0" borderId="0" xfId="0" applyNumberFormat="1" applyFont="1" applyFill="1" applyBorder="1" applyAlignment="1">
      <alignment horizontal="center" vertical="top" wrapText="1"/>
    </xf>
    <xf numFmtId="2" fontId="24" fillId="0" borderId="0" xfId="0" applyNumberFormat="1" applyFont="1" applyBorder="1"/>
    <xf numFmtId="7" fontId="24" fillId="0" borderId="0" xfId="0" applyNumberFormat="1" applyFont="1" applyFill="1" applyBorder="1" applyAlignment="1">
      <alignment horizontal="center" vertical="center"/>
    </xf>
    <xf numFmtId="0" fontId="24" fillId="0" borderId="0" xfId="0" applyFont="1" applyFill="1" applyBorder="1"/>
    <xf numFmtId="7" fontId="25" fillId="0" borderId="0" xfId="0" applyNumberFormat="1" applyFont="1" applyFill="1" applyBorder="1" applyAlignment="1">
      <alignment horizontal="center" vertical="center" wrapText="1"/>
    </xf>
    <xf numFmtId="2" fontId="24" fillId="0" borderId="0" xfId="0" applyNumberFormat="1" applyFont="1"/>
    <xf numFmtId="0" fontId="20" fillId="0" borderId="0" xfId="0" applyFont="1" applyFill="1"/>
    <xf numFmtId="0" fontId="0" fillId="0" borderId="0" xfId="0" applyFill="1" applyAlignment="1">
      <alignment horizontal="center" vertical="center"/>
    </xf>
    <xf numFmtId="2" fontId="25" fillId="0" borderId="17" xfId="0" applyNumberFormat="1" applyFont="1" applyFill="1" applyBorder="1" applyAlignment="1">
      <alignment horizontal="center" vertical="center" wrapText="1"/>
    </xf>
    <xf numFmtId="0" fontId="26" fillId="0" borderId="32" xfId="0" applyFont="1" applyBorder="1" applyAlignment="1">
      <alignment horizontal="center"/>
    </xf>
    <xf numFmtId="0" fontId="28" fillId="13" borderId="43" xfId="0" applyFont="1" applyFill="1" applyBorder="1" applyAlignment="1">
      <alignment horizontal="center" vertical="center" wrapText="1"/>
    </xf>
    <xf numFmtId="2" fontId="28" fillId="13" borderId="21" xfId="0" applyNumberFormat="1" applyFont="1" applyFill="1" applyBorder="1" applyAlignment="1">
      <alignment horizontal="center" vertical="center" wrapText="1"/>
    </xf>
    <xf numFmtId="1" fontId="27" fillId="13" borderId="44" xfId="0" applyNumberFormat="1" applyFont="1" applyFill="1" applyBorder="1" applyAlignment="1">
      <alignment horizontal="center" vertical="center" wrapText="1"/>
    </xf>
    <xf numFmtId="0" fontId="28" fillId="13" borderId="27" xfId="0" applyFont="1" applyFill="1" applyBorder="1" applyAlignment="1">
      <alignment horizontal="center" vertical="center" wrapText="1"/>
    </xf>
    <xf numFmtId="7" fontId="28" fillId="13" borderId="43" xfId="0" applyNumberFormat="1" applyFont="1" applyFill="1" applyBorder="1" applyAlignment="1">
      <alignment horizontal="center" vertical="center" wrapText="1"/>
    </xf>
    <xf numFmtId="7" fontId="28" fillId="13" borderId="21" xfId="0" applyNumberFormat="1" applyFont="1" applyFill="1" applyBorder="1" applyAlignment="1">
      <alignment horizontal="center" vertical="center" wrapText="1"/>
    </xf>
    <xf numFmtId="0" fontId="28" fillId="13" borderId="11" xfId="0" applyFont="1" applyFill="1" applyBorder="1" applyAlignment="1">
      <alignment horizontal="center" vertical="center" wrapText="1"/>
    </xf>
    <xf numFmtId="2" fontId="28" fillId="13" borderId="32" xfId="0" applyNumberFormat="1" applyFont="1" applyFill="1" applyBorder="1" applyAlignment="1">
      <alignment horizontal="center" vertical="center" wrapText="1"/>
    </xf>
    <xf numFmtId="0" fontId="27" fillId="0" borderId="27" xfId="0" applyFont="1" applyBorder="1" applyAlignment="1">
      <alignment horizontal="center" vertical="center" wrapText="1"/>
    </xf>
    <xf numFmtId="167" fontId="32" fillId="13" borderId="12" xfId="0" applyNumberFormat="1" applyFont="1" applyFill="1" applyBorder="1" applyAlignment="1">
      <alignment horizontal="center" vertical="center" wrapText="1"/>
    </xf>
    <xf numFmtId="2" fontId="32" fillId="0" borderId="44" xfId="0" applyNumberFormat="1" applyFont="1" applyFill="1" applyBorder="1" applyAlignment="1">
      <alignment horizontal="center" vertical="center" wrapText="1"/>
    </xf>
    <xf numFmtId="0" fontId="31" fillId="0" borderId="27" xfId="0" applyFont="1" applyBorder="1" applyAlignment="1">
      <alignment horizontal="center" vertical="center" wrapText="1"/>
    </xf>
    <xf numFmtId="0" fontId="27" fillId="0" borderId="50" xfId="0" applyFont="1" applyBorder="1" applyAlignment="1">
      <alignment horizontal="center" vertical="center" wrapText="1"/>
    </xf>
    <xf numFmtId="0" fontId="29" fillId="16" borderId="41" xfId="0" applyFont="1" applyFill="1" applyBorder="1" applyAlignment="1">
      <alignment horizontal="center" vertical="center" wrapText="1"/>
    </xf>
    <xf numFmtId="0" fontId="30" fillId="16" borderId="42" xfId="0" applyFont="1" applyFill="1" applyBorder="1" applyAlignment="1">
      <alignment horizontal="center" vertical="center" wrapText="1"/>
    </xf>
    <xf numFmtId="0" fontId="29" fillId="16" borderId="42" xfId="0" applyFont="1" applyFill="1" applyBorder="1" applyAlignment="1">
      <alignment horizontal="center" vertical="center" wrapText="1"/>
    </xf>
    <xf numFmtId="1" fontId="29" fillId="16" borderId="42" xfId="0" applyNumberFormat="1" applyFont="1" applyFill="1" applyBorder="1" applyAlignment="1">
      <alignment horizontal="center" vertical="center" wrapText="1"/>
    </xf>
    <xf numFmtId="0" fontId="30" fillId="16" borderId="52" xfId="0" applyFont="1" applyFill="1" applyBorder="1" applyAlignment="1">
      <alignment horizontal="center" vertical="center" wrapText="1"/>
    </xf>
    <xf numFmtId="2" fontId="30" fillId="16" borderId="42" xfId="0" applyNumberFormat="1" applyFont="1" applyFill="1" applyBorder="1" applyAlignment="1">
      <alignment horizontal="center" vertical="center" wrapText="1"/>
    </xf>
    <xf numFmtId="2" fontId="30" fillId="16" borderId="52" xfId="0" applyNumberFormat="1" applyFont="1" applyFill="1" applyBorder="1" applyAlignment="1">
      <alignment horizontal="center" vertical="center" wrapText="1"/>
    </xf>
    <xf numFmtId="2" fontId="30" fillId="16" borderId="10" xfId="0" applyNumberFormat="1" applyFont="1" applyFill="1" applyBorder="1" applyAlignment="1">
      <alignment horizontal="center" vertical="center" wrapText="1"/>
    </xf>
    <xf numFmtId="165" fontId="21" fillId="2" borderId="20" xfId="1" applyNumberFormat="1" applyFont="1" applyFill="1" applyBorder="1" applyAlignment="1">
      <alignment vertical="top"/>
    </xf>
    <xf numFmtId="0" fontId="0" fillId="2" borderId="53" xfId="0" applyFill="1" applyBorder="1"/>
    <xf numFmtId="0" fontId="5" fillId="2" borderId="21" xfId="0" applyFont="1" applyFill="1" applyBorder="1" applyProtection="1">
      <protection locked="0"/>
    </xf>
    <xf numFmtId="165" fontId="19" fillId="2" borderId="22" xfId="1" applyNumberFormat="1" applyFont="1" applyFill="1" applyBorder="1" applyAlignment="1"/>
    <xf numFmtId="0" fontId="3" fillId="2" borderId="0" xfId="0" applyFont="1" applyFill="1" applyBorder="1"/>
    <xf numFmtId="0" fontId="0" fillId="2" borderId="0" xfId="0" applyFill="1" applyBorder="1"/>
    <xf numFmtId="0" fontId="5" fillId="2" borderId="23" xfId="0" applyFont="1" applyFill="1" applyBorder="1" applyProtection="1">
      <protection locked="0"/>
    </xf>
    <xf numFmtId="0" fontId="5" fillId="0" borderId="54" xfId="0" applyFont="1" applyFill="1" applyBorder="1" applyAlignment="1" applyProtection="1">
      <alignment horizontal="center"/>
      <protection locked="0"/>
    </xf>
    <xf numFmtId="4" fontId="6" fillId="3" borderId="23" xfId="1" applyNumberFormat="1" applyFont="1" applyFill="1" applyBorder="1" applyAlignment="1" applyProtection="1">
      <alignment horizontal="center"/>
      <protection locked="0"/>
    </xf>
    <xf numFmtId="0" fontId="5" fillId="0" borderId="58" xfId="0" applyFont="1" applyFill="1" applyBorder="1" applyAlignment="1" applyProtection="1">
      <alignment horizontal="center"/>
      <protection locked="0"/>
    </xf>
    <xf numFmtId="0" fontId="5" fillId="0" borderId="23" xfId="0" applyFont="1" applyFill="1" applyBorder="1" applyAlignment="1" applyProtection="1">
      <alignment horizontal="center"/>
      <protection locked="0"/>
    </xf>
    <xf numFmtId="165" fontId="5" fillId="0" borderId="59" xfId="0" applyNumberFormat="1" applyFont="1" applyFill="1" applyBorder="1" applyAlignment="1" applyProtection="1">
      <alignment horizontal="center"/>
      <protection locked="0"/>
    </xf>
    <xf numFmtId="0" fontId="5" fillId="0" borderId="23" xfId="0" applyFont="1" applyFill="1" applyBorder="1" applyProtection="1">
      <protection locked="0"/>
    </xf>
    <xf numFmtId="0" fontId="5" fillId="0" borderId="59" xfId="0" applyFont="1" applyFill="1" applyBorder="1" applyAlignment="1" applyProtection="1">
      <alignment horizontal="center"/>
      <protection locked="0"/>
    </xf>
    <xf numFmtId="0" fontId="5" fillId="5" borderId="59" xfId="0" applyFont="1" applyFill="1" applyBorder="1" applyAlignment="1" applyProtection="1">
      <alignment horizontal="center"/>
      <protection locked="0"/>
    </xf>
    <xf numFmtId="0" fontId="5" fillId="5" borderId="23" xfId="0" applyFont="1" applyFill="1" applyBorder="1" applyProtection="1">
      <protection locked="0"/>
    </xf>
    <xf numFmtId="0" fontId="5" fillId="0" borderId="60" xfId="0" applyFont="1" applyFill="1" applyBorder="1" applyProtection="1">
      <protection locked="0"/>
    </xf>
    <xf numFmtId="0" fontId="5" fillId="0" borderId="61" xfId="0" applyFont="1" applyFill="1" applyBorder="1" applyProtection="1">
      <protection locked="0"/>
    </xf>
    <xf numFmtId="0" fontId="5" fillId="0" borderId="23" xfId="0" applyFont="1" applyFill="1" applyBorder="1" applyAlignment="1" applyProtection="1">
      <alignment horizontal="center" vertical="top" wrapText="1"/>
      <protection locked="0"/>
    </xf>
    <xf numFmtId="0" fontId="5" fillId="0" borderId="22" xfId="0" applyFont="1" applyFill="1" applyBorder="1" applyAlignment="1" applyProtection="1">
      <alignment horizontal="center"/>
      <protection locked="0"/>
    </xf>
    <xf numFmtId="0" fontId="5" fillId="0" borderId="62" xfId="0" applyFont="1" applyFill="1" applyBorder="1" applyProtection="1">
      <protection locked="0"/>
    </xf>
    <xf numFmtId="0" fontId="5" fillId="7" borderId="23" xfId="0" applyFont="1" applyFill="1" applyBorder="1" applyAlignment="1" applyProtection="1">
      <alignment horizontal="center"/>
      <protection locked="0"/>
    </xf>
    <xf numFmtId="0" fontId="5" fillId="9" borderId="59" xfId="0" applyFont="1" applyFill="1" applyBorder="1" applyAlignment="1" applyProtection="1">
      <alignment horizontal="center"/>
      <protection locked="0"/>
    </xf>
    <xf numFmtId="0" fontId="5" fillId="9" borderId="54" xfId="0" applyFont="1" applyFill="1" applyBorder="1" applyAlignment="1" applyProtection="1">
      <alignment horizontal="center"/>
      <protection locked="0"/>
    </xf>
    <xf numFmtId="0" fontId="5" fillId="0" borderId="30" xfId="0" applyFont="1" applyFill="1" applyBorder="1" applyProtection="1">
      <protection locked="0"/>
    </xf>
    <xf numFmtId="0" fontId="5" fillId="9" borderId="63" xfId="0" applyFont="1" applyFill="1" applyBorder="1" applyAlignment="1" applyProtection="1">
      <alignment horizontal="center"/>
      <protection locked="0"/>
    </xf>
    <xf numFmtId="0" fontId="5" fillId="0" borderId="63" xfId="0" applyFont="1" applyFill="1" applyBorder="1" applyAlignment="1" applyProtection="1">
      <alignment horizontal="center"/>
      <protection locked="0"/>
    </xf>
    <xf numFmtId="0" fontId="5" fillId="0" borderId="64" xfId="0" applyFont="1" applyFill="1" applyBorder="1" applyAlignment="1" applyProtection="1">
      <alignment horizontal="center"/>
      <protection locked="0"/>
    </xf>
    <xf numFmtId="0" fontId="5" fillId="9" borderId="56" xfId="0" applyFont="1" applyFill="1" applyBorder="1" applyAlignment="1" applyProtection="1">
      <alignment horizontal="center"/>
      <protection locked="0"/>
    </xf>
    <xf numFmtId="0" fontId="5" fillId="0" borderId="57" xfId="0" applyFont="1" applyFill="1" applyBorder="1" applyProtection="1">
      <protection locked="0"/>
    </xf>
    <xf numFmtId="165" fontId="5" fillId="0" borderId="63" xfId="0" applyNumberFormat="1" applyFont="1" applyFill="1" applyBorder="1" applyAlignment="1" applyProtection="1">
      <alignment horizontal="center"/>
      <protection locked="0"/>
    </xf>
    <xf numFmtId="165" fontId="5" fillId="0" borderId="22" xfId="0" applyNumberFormat="1" applyFont="1" applyFill="1" applyBorder="1" applyAlignment="1" applyProtection="1">
      <alignment horizontal="center"/>
      <protection locked="0"/>
    </xf>
    <xf numFmtId="0" fontId="5" fillId="0" borderId="48" xfId="0" applyFont="1" applyFill="1" applyBorder="1" applyProtection="1">
      <protection locked="0"/>
    </xf>
    <xf numFmtId="0" fontId="0" fillId="0" borderId="22" xfId="0" applyBorder="1"/>
    <xf numFmtId="0" fontId="9" fillId="0" borderId="0" xfId="0" applyFont="1" applyBorder="1"/>
    <xf numFmtId="0" fontId="0" fillId="0" borderId="48" xfId="0" applyBorder="1"/>
    <xf numFmtId="2" fontId="10" fillId="6" borderId="65" xfId="0" applyNumberFormat="1" applyFont="1" applyFill="1" applyBorder="1" applyAlignment="1" applyProtection="1">
      <alignment horizontal="center"/>
      <protection locked="0"/>
    </xf>
    <xf numFmtId="4" fontId="10" fillId="6" borderId="49" xfId="0" applyNumberFormat="1" applyFont="1" applyFill="1" applyBorder="1" applyAlignment="1" applyProtection="1">
      <alignment horizontal="right"/>
      <protection locked="0"/>
    </xf>
    <xf numFmtId="0" fontId="5" fillId="0" borderId="2" xfId="0" applyFont="1" applyFill="1" applyBorder="1" applyAlignment="1" applyProtection="1">
      <alignment horizontal="center" wrapText="1"/>
      <protection locked="0"/>
    </xf>
    <xf numFmtId="2" fontId="5" fillId="0" borderId="2" xfId="0" applyNumberFormat="1" applyFont="1" applyFill="1" applyBorder="1" applyAlignment="1" applyProtection="1">
      <alignment horizontal="right" wrapText="1"/>
      <protection locked="0"/>
    </xf>
    <xf numFmtId="164" fontId="5" fillId="4" borderId="2" xfId="0" applyNumberFormat="1" applyFont="1" applyFill="1" applyBorder="1" applyAlignment="1" applyProtection="1">
      <alignment horizontal="right" wrapText="1"/>
      <protection locked="0"/>
    </xf>
    <xf numFmtId="2" fontId="8" fillId="0" borderId="2" xfId="0" applyNumberFormat="1" applyFont="1" applyFill="1" applyBorder="1" applyAlignment="1" applyProtection="1">
      <alignment horizontal="center" wrapText="1"/>
      <protection locked="0"/>
    </xf>
    <xf numFmtId="165" fontId="5" fillId="4" borderId="3" xfId="0" applyNumberFormat="1" applyFont="1" applyFill="1" applyBorder="1" applyAlignment="1" applyProtection="1">
      <alignment horizontal="center" wrapText="1"/>
      <protection locked="0"/>
    </xf>
    <xf numFmtId="0" fontId="5" fillId="0" borderId="1" xfId="0" applyFont="1" applyFill="1" applyBorder="1" applyAlignment="1" applyProtection="1">
      <alignment horizontal="center" wrapText="1"/>
      <protection locked="0"/>
    </xf>
    <xf numFmtId="2" fontId="34" fillId="2" borderId="0" xfId="0" applyNumberFormat="1" applyFont="1" applyFill="1"/>
    <xf numFmtId="0" fontId="27" fillId="17" borderId="1" xfId="0" applyFont="1" applyFill="1" applyBorder="1" applyAlignment="1">
      <alignment horizontal="center" vertical="center" wrapText="1"/>
    </xf>
    <xf numFmtId="166" fontId="16" fillId="0" borderId="0" xfId="0" applyNumberFormat="1" applyFont="1" applyBorder="1" applyAlignment="1">
      <alignment horizontal="center"/>
    </xf>
    <xf numFmtId="166" fontId="16" fillId="0" borderId="43" xfId="0" applyNumberFormat="1" applyFont="1" applyBorder="1" applyAlignment="1">
      <alignment horizontal="center" vertical="center" wrapText="1"/>
    </xf>
    <xf numFmtId="0" fontId="20" fillId="0" borderId="14" xfId="0" applyFont="1" applyBorder="1" applyAlignment="1">
      <alignment horizontal="center" vertical="center" wrapText="1"/>
    </xf>
    <xf numFmtId="0" fontId="33" fillId="0" borderId="0" xfId="0" applyFont="1" applyBorder="1"/>
    <xf numFmtId="0" fontId="33" fillId="0" borderId="0" xfId="0" applyFont="1"/>
    <xf numFmtId="0" fontId="35" fillId="0" borderId="47" xfId="0" applyFont="1" applyBorder="1" applyAlignment="1">
      <alignment horizontal="center" vertical="center" wrapText="1"/>
    </xf>
    <xf numFmtId="0" fontId="35" fillId="0" borderId="45" xfId="0" applyFont="1" applyBorder="1" applyAlignment="1">
      <alignment horizontal="center" vertical="center" wrapText="1"/>
    </xf>
    <xf numFmtId="7" fontId="35" fillId="9" borderId="14" xfId="0" applyNumberFormat="1" applyFont="1" applyFill="1" applyBorder="1" applyAlignment="1">
      <alignment horizontal="center" vertical="center" wrapText="1"/>
    </xf>
    <xf numFmtId="2" fontId="36" fillId="9" borderId="15" xfId="0" applyNumberFormat="1" applyFont="1" applyFill="1" applyBorder="1" applyAlignment="1">
      <alignment horizontal="center" vertical="center" wrapText="1"/>
    </xf>
    <xf numFmtId="0" fontId="35" fillId="9" borderId="51" xfId="0" applyFont="1" applyFill="1" applyBorder="1" applyAlignment="1">
      <alignment horizontal="center" vertical="center" wrapText="1"/>
    </xf>
    <xf numFmtId="0" fontId="36" fillId="9" borderId="45" xfId="0" applyFont="1" applyFill="1" applyBorder="1" applyAlignment="1">
      <alignment horizontal="center" vertical="center" wrapText="1"/>
    </xf>
    <xf numFmtId="0" fontId="36" fillId="9" borderId="14" xfId="0" applyFont="1" applyFill="1" applyBorder="1" applyAlignment="1">
      <alignment horizontal="center" vertical="center" wrapText="1"/>
    </xf>
    <xf numFmtId="7" fontId="36" fillId="9" borderId="15" xfId="0" applyNumberFormat="1" applyFont="1" applyFill="1" applyBorder="1" applyAlignment="1">
      <alignment horizontal="center" vertical="center" wrapText="1"/>
    </xf>
    <xf numFmtId="0" fontId="35" fillId="9" borderId="46" xfId="0" applyFont="1" applyFill="1" applyBorder="1" applyAlignment="1">
      <alignment horizontal="center" vertical="center" wrapText="1"/>
    </xf>
    <xf numFmtId="2" fontId="35" fillId="9" borderId="46" xfId="0" applyNumberFormat="1" applyFont="1" applyFill="1" applyBorder="1" applyAlignment="1">
      <alignment horizontal="center" vertical="center" wrapText="1"/>
    </xf>
    <xf numFmtId="0" fontId="36" fillId="9" borderId="11" xfId="0" applyFont="1" applyFill="1" applyBorder="1" applyAlignment="1">
      <alignment horizontal="center" vertical="center" wrapText="1"/>
    </xf>
    <xf numFmtId="0" fontId="33" fillId="0" borderId="0" xfId="0" applyFont="1" applyFill="1"/>
    <xf numFmtId="0" fontId="37" fillId="17" borderId="1" xfId="0" applyFont="1" applyFill="1" applyBorder="1" applyAlignment="1">
      <alignment horizontal="center" vertical="center"/>
    </xf>
    <xf numFmtId="0" fontId="27" fillId="17" borderId="6" xfId="0" applyFont="1" applyFill="1" applyBorder="1" applyAlignment="1">
      <alignment horizontal="center" vertical="center" wrapText="1"/>
    </xf>
    <xf numFmtId="0" fontId="27" fillId="17" borderId="2" xfId="0" applyFont="1" applyFill="1" applyBorder="1" applyAlignment="1">
      <alignment horizontal="center" vertical="center" wrapText="1"/>
    </xf>
    <xf numFmtId="166" fontId="20" fillId="17" borderId="3" xfId="0" applyNumberFormat="1" applyFont="1" applyFill="1" applyBorder="1" applyAlignment="1">
      <alignment horizontal="center" vertical="center" wrapText="1"/>
    </xf>
    <xf numFmtId="0" fontId="27" fillId="17" borderId="0" xfId="0" applyFont="1" applyFill="1" applyAlignment="1">
      <alignment horizontal="center" vertical="center" wrapText="1"/>
    </xf>
    <xf numFmtId="7" fontId="27" fillId="17" borderId="1" xfId="0" applyNumberFormat="1" applyFont="1" applyFill="1" applyBorder="1" applyAlignment="1">
      <alignment horizontal="center" vertical="center" wrapText="1"/>
    </xf>
    <xf numFmtId="7" fontId="28" fillId="17" borderId="28" xfId="0" applyNumberFormat="1" applyFont="1" applyFill="1" applyBorder="1" applyAlignment="1">
      <alignment horizontal="center" vertical="center" wrapText="1"/>
    </xf>
    <xf numFmtId="0" fontId="28" fillId="17" borderId="1" xfId="0" applyFont="1" applyFill="1" applyBorder="1" applyAlignment="1">
      <alignment horizontal="center" vertical="center" wrapText="1"/>
    </xf>
    <xf numFmtId="2" fontId="28" fillId="17" borderId="1" xfId="0" applyNumberFormat="1" applyFont="1" applyFill="1" applyBorder="1" applyAlignment="1">
      <alignment horizontal="center" vertical="center" wrapText="1"/>
    </xf>
    <xf numFmtId="167" fontId="32" fillId="17" borderId="1" xfId="0" applyNumberFormat="1" applyFont="1" applyFill="1" applyBorder="1" applyAlignment="1">
      <alignment horizontal="center" vertical="center" wrapText="1"/>
    </xf>
    <xf numFmtId="0" fontId="31" fillId="17" borderId="1" xfId="0" applyFont="1" applyFill="1" applyBorder="1" applyAlignment="1">
      <alignment horizontal="center" vertical="center" wrapText="1"/>
    </xf>
    <xf numFmtId="2" fontId="32" fillId="17" borderId="1" xfId="0" applyNumberFormat="1" applyFont="1" applyFill="1" applyBorder="1" applyAlignment="1">
      <alignment horizontal="center" vertical="center" wrapText="1"/>
    </xf>
    <xf numFmtId="7" fontId="27" fillId="17" borderId="4" xfId="0" applyNumberFormat="1" applyFont="1" applyFill="1" applyBorder="1" applyAlignment="1">
      <alignment horizontal="center" vertical="center" wrapText="1"/>
    </xf>
    <xf numFmtId="7" fontId="28" fillId="17" borderId="29" xfId="0" applyNumberFormat="1" applyFont="1" applyFill="1" applyBorder="1" applyAlignment="1">
      <alignment horizontal="center" vertical="center" wrapText="1"/>
    </xf>
    <xf numFmtId="0" fontId="28" fillId="17" borderId="4" xfId="0" applyFont="1" applyFill="1" applyBorder="1" applyAlignment="1">
      <alignment horizontal="center" vertical="center" wrapText="1"/>
    </xf>
    <xf numFmtId="167" fontId="32" fillId="17" borderId="4" xfId="0" applyNumberFormat="1" applyFont="1" applyFill="1" applyBorder="1" applyAlignment="1">
      <alignment horizontal="center" vertical="center" wrapText="1"/>
    </xf>
    <xf numFmtId="0" fontId="27" fillId="17" borderId="28" xfId="0" applyFont="1" applyFill="1" applyBorder="1" applyAlignment="1">
      <alignment horizontal="center" vertical="center" wrapText="1"/>
    </xf>
    <xf numFmtId="167" fontId="31" fillId="17" borderId="1" xfId="0" applyNumberFormat="1" applyFont="1" applyFill="1" applyBorder="1" applyAlignment="1">
      <alignment horizontal="center" vertical="center" wrapText="1"/>
    </xf>
    <xf numFmtId="7" fontId="28" fillId="17" borderId="1" xfId="0" applyNumberFormat="1" applyFont="1" applyFill="1" applyBorder="1" applyAlignment="1">
      <alignment horizontal="center" vertical="center" wrapText="1"/>
    </xf>
    <xf numFmtId="0" fontId="27" fillId="17" borderId="5" xfId="0" applyFont="1" applyFill="1" applyBorder="1" applyAlignment="1">
      <alignment horizontal="center" vertical="center" wrapText="1"/>
    </xf>
    <xf numFmtId="0" fontId="11" fillId="2" borderId="0" xfId="0" applyFont="1" applyFill="1" applyAlignment="1">
      <alignment horizontal="center"/>
    </xf>
    <xf numFmtId="0" fontId="11" fillId="18" borderId="1"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18" borderId="7" xfId="0" applyFont="1" applyFill="1" applyBorder="1" applyAlignment="1">
      <alignment horizontal="center" vertical="center" wrapText="1"/>
    </xf>
    <xf numFmtId="166" fontId="20" fillId="17" borderId="35" xfId="0" applyNumberFormat="1" applyFont="1" applyFill="1" applyBorder="1" applyAlignment="1">
      <alignment horizontal="center" vertical="center" wrapText="1"/>
    </xf>
    <xf numFmtId="0" fontId="27" fillId="17" borderId="7" xfId="0" applyFont="1" applyFill="1" applyBorder="1" applyAlignment="1">
      <alignment horizontal="center" vertical="center" wrapText="1"/>
    </xf>
    <xf numFmtId="7" fontId="27" fillId="17" borderId="7" xfId="0" applyNumberFormat="1" applyFont="1" applyFill="1" applyBorder="1" applyAlignment="1">
      <alignment horizontal="center" vertical="center" wrapText="1"/>
    </xf>
    <xf numFmtId="7" fontId="28" fillId="17" borderId="38" xfId="0" applyNumberFormat="1" applyFont="1" applyFill="1" applyBorder="1" applyAlignment="1">
      <alignment horizontal="center" vertical="center" wrapText="1"/>
    </xf>
    <xf numFmtId="0" fontId="28" fillId="17" borderId="7" xfId="0" applyFont="1" applyFill="1" applyBorder="1" applyAlignment="1">
      <alignment horizontal="center" vertical="center" wrapText="1"/>
    </xf>
    <xf numFmtId="2" fontId="28" fillId="17" borderId="7" xfId="0" applyNumberFormat="1" applyFont="1" applyFill="1" applyBorder="1" applyAlignment="1">
      <alignment horizontal="center" vertical="center" wrapText="1"/>
    </xf>
    <xf numFmtId="167" fontId="32" fillId="17" borderId="7" xfId="0" applyNumberFormat="1" applyFont="1" applyFill="1" applyBorder="1" applyAlignment="1">
      <alignment horizontal="center" vertical="center" wrapText="1"/>
    </xf>
    <xf numFmtId="0" fontId="31" fillId="17" borderId="7" xfId="0" applyFont="1" applyFill="1" applyBorder="1" applyAlignment="1">
      <alignment horizontal="center" vertical="center" wrapText="1"/>
    </xf>
    <xf numFmtId="0" fontId="24" fillId="0" borderId="53" xfId="0" applyFont="1" applyBorder="1" applyAlignment="1">
      <alignment horizontal="center"/>
    </xf>
    <xf numFmtId="2" fontId="25" fillId="0" borderId="12" xfId="0" applyNumberFormat="1" applyFont="1" applyFill="1" applyBorder="1" applyAlignment="1">
      <alignment horizontal="center" vertical="center" wrapText="1"/>
    </xf>
    <xf numFmtId="2" fontId="25" fillId="0" borderId="66" xfId="0" applyNumberFormat="1" applyFont="1" applyFill="1" applyBorder="1" applyAlignment="1">
      <alignment horizontal="center" vertical="center" wrapText="1"/>
    </xf>
    <xf numFmtId="10" fontId="0" fillId="0" borderId="0" xfId="0" applyNumberFormat="1" applyBorder="1" applyAlignment="1">
      <alignment horizontal="center"/>
    </xf>
    <xf numFmtId="10" fontId="2" fillId="0" borderId="0" xfId="0" applyNumberFormat="1" applyFont="1" applyBorder="1" applyAlignment="1">
      <alignment horizontal="center"/>
    </xf>
    <xf numFmtId="166" fontId="16" fillId="0" borderId="53" xfId="0" applyNumberFormat="1" applyFont="1" applyBorder="1" applyAlignment="1">
      <alignment horizontal="center"/>
    </xf>
    <xf numFmtId="166" fontId="16" fillId="16" borderId="41" xfId="0" applyNumberFormat="1" applyFont="1" applyFill="1" applyBorder="1" applyAlignment="1">
      <alignment horizontal="center" vertical="center" textRotation="90" wrapText="1"/>
    </xf>
    <xf numFmtId="0" fontId="11" fillId="2" borderId="1" xfId="0" applyFont="1" applyFill="1" applyBorder="1" applyAlignment="1">
      <alignment horizontal="center"/>
    </xf>
    <xf numFmtId="0" fontId="11" fillId="2" borderId="4" xfId="0" applyFont="1" applyFill="1" applyBorder="1" applyAlignment="1">
      <alignment horizontal="center"/>
    </xf>
    <xf numFmtId="0" fontId="15" fillId="0" borderId="10" xfId="0" applyFont="1" applyFill="1" applyBorder="1" applyAlignment="1">
      <alignment horizontal="center" vertical="center" textRotation="90" wrapText="1"/>
    </xf>
    <xf numFmtId="0" fontId="37" fillId="0" borderId="1" xfId="0" applyFont="1" applyBorder="1" applyAlignment="1">
      <alignment horizontal="center" vertical="center"/>
    </xf>
    <xf numFmtId="165" fontId="6" fillId="2" borderId="4" xfId="1" applyNumberFormat="1" applyFont="1" applyFill="1" applyBorder="1" applyAlignment="1" applyProtection="1">
      <alignment horizontal="center" vertical="center"/>
      <protection locked="0"/>
    </xf>
    <xf numFmtId="165" fontId="6" fillId="2" borderId="7" xfId="1" applyNumberFormat="1" applyFont="1" applyFill="1" applyBorder="1" applyAlignment="1" applyProtection="1">
      <alignment horizontal="center" vertical="center"/>
      <protection locked="0"/>
    </xf>
    <xf numFmtId="165" fontId="6" fillId="2" borderId="1" xfId="1" applyNumberFormat="1" applyFont="1" applyFill="1" applyBorder="1" applyAlignment="1" applyProtection="1">
      <alignment horizontal="center" vertical="center"/>
      <protection locked="0"/>
    </xf>
    <xf numFmtId="0" fontId="6" fillId="13" borderId="4" xfId="0" applyFont="1" applyFill="1" applyBorder="1" applyAlignment="1" applyProtection="1">
      <alignment horizontal="center" vertical="center" wrapText="1"/>
      <protection locked="0"/>
    </xf>
    <xf numFmtId="0" fontId="6" fillId="13" borderId="39" xfId="0" applyFont="1" applyFill="1" applyBorder="1" applyAlignment="1" applyProtection="1">
      <alignment horizontal="center" vertical="center" wrapText="1"/>
      <protection locked="0"/>
    </xf>
    <xf numFmtId="0" fontId="6" fillId="13" borderId="7" xfId="0" applyFont="1" applyFill="1" applyBorder="1" applyAlignment="1" applyProtection="1">
      <alignment horizontal="center" vertical="center" wrapText="1"/>
      <protection locked="0"/>
    </xf>
    <xf numFmtId="0" fontId="6" fillId="0" borderId="4" xfId="0" applyFont="1" applyFill="1" applyBorder="1" applyAlignment="1" applyProtection="1">
      <alignment horizontal="center" vertical="center" wrapText="1"/>
      <protection locked="0"/>
    </xf>
    <xf numFmtId="0" fontId="6" fillId="0" borderId="39" xfId="0" applyFont="1" applyFill="1" applyBorder="1" applyAlignment="1" applyProtection="1">
      <alignment horizontal="center" vertical="center" wrapText="1"/>
      <protection locked="0"/>
    </xf>
    <xf numFmtId="0" fontId="6" fillId="0" borderId="7" xfId="0" applyFont="1" applyFill="1" applyBorder="1" applyAlignment="1" applyProtection="1">
      <alignment horizontal="center" vertical="center" wrapText="1"/>
      <protection locked="0"/>
    </xf>
    <xf numFmtId="0" fontId="6" fillId="0" borderId="4" xfId="1" applyFont="1" applyFill="1" applyBorder="1" applyAlignment="1" applyProtection="1">
      <alignment horizontal="center" vertical="center" wrapText="1"/>
      <protection locked="0"/>
    </xf>
    <xf numFmtId="0" fontId="6" fillId="0" borderId="39" xfId="1" applyFont="1" applyFill="1" applyBorder="1" applyAlignment="1" applyProtection="1">
      <alignment horizontal="center" vertical="center" wrapText="1"/>
      <protection locked="0"/>
    </xf>
    <xf numFmtId="0" fontId="6" fillId="0" borderId="7" xfId="1" applyFont="1" applyFill="1" applyBorder="1" applyAlignment="1" applyProtection="1">
      <alignment horizontal="center" vertical="center" wrapText="1"/>
      <protection locked="0"/>
    </xf>
    <xf numFmtId="0" fontId="6" fillId="13" borderId="54" xfId="0" applyFont="1" applyFill="1" applyBorder="1" applyAlignment="1" applyProtection="1">
      <alignment horizontal="center" vertical="center" wrapText="1"/>
      <protection locked="0"/>
    </xf>
    <xf numFmtId="0" fontId="6" fillId="13" borderId="55" xfId="0" applyFont="1" applyFill="1" applyBorder="1" applyAlignment="1" applyProtection="1">
      <alignment horizontal="center" vertical="center" wrapText="1"/>
      <protection locked="0"/>
    </xf>
    <xf numFmtId="0" fontId="6" fillId="13" borderId="56" xfId="0" applyFont="1" applyFill="1" applyBorder="1" applyAlignment="1" applyProtection="1">
      <alignment horizontal="center" vertical="center" wrapText="1"/>
      <protection locked="0"/>
    </xf>
    <xf numFmtId="165" fontId="6" fillId="2" borderId="30" xfId="1" applyNumberFormat="1" applyFont="1" applyFill="1" applyBorder="1" applyAlignment="1" applyProtection="1">
      <alignment horizontal="center" vertical="center"/>
      <protection locked="0"/>
    </xf>
    <xf numFmtId="165" fontId="6" fillId="2" borderId="57" xfId="1" applyNumberFormat="1" applyFont="1" applyFill="1" applyBorder="1" applyAlignment="1" applyProtection="1">
      <alignment horizontal="center" vertical="center"/>
      <protection locked="0"/>
    </xf>
    <xf numFmtId="165" fontId="6" fillId="2" borderId="4" xfId="1" applyNumberFormat="1" applyFont="1" applyFill="1" applyBorder="1" applyAlignment="1" applyProtection="1">
      <alignment horizontal="center" vertical="center" wrapText="1"/>
      <protection locked="0"/>
    </xf>
    <xf numFmtId="165" fontId="6" fillId="2" borderId="7" xfId="1" applyNumberFormat="1" applyFont="1" applyFill="1" applyBorder="1" applyAlignment="1" applyProtection="1">
      <alignment horizontal="center" vertical="center" wrapText="1"/>
      <protection locked="0"/>
    </xf>
    <xf numFmtId="2" fontId="6" fillId="0" borderId="4" xfId="0" applyNumberFormat="1" applyFont="1" applyFill="1" applyBorder="1" applyAlignment="1" applyProtection="1">
      <alignment horizontal="center" vertical="center" wrapText="1"/>
      <protection locked="0"/>
    </xf>
    <xf numFmtId="2" fontId="6" fillId="0" borderId="39" xfId="0" applyNumberFormat="1" applyFont="1" applyFill="1" applyBorder="1" applyAlignment="1" applyProtection="1">
      <alignment horizontal="center" vertical="center" wrapText="1"/>
      <protection locked="0"/>
    </xf>
    <xf numFmtId="2" fontId="6" fillId="0" borderId="7" xfId="0" applyNumberFormat="1" applyFont="1" applyFill="1" applyBorder="1" applyAlignment="1" applyProtection="1">
      <alignment horizontal="center" vertical="center" wrapText="1"/>
      <protection locked="0"/>
    </xf>
    <xf numFmtId="165" fontId="6" fillId="2" borderId="29" xfId="1" applyNumberFormat="1" applyFont="1" applyFill="1" applyBorder="1" applyAlignment="1" applyProtection="1">
      <alignment horizontal="center" vertical="center"/>
      <protection locked="0"/>
    </xf>
    <xf numFmtId="165" fontId="6" fillId="2" borderId="38" xfId="1" applyNumberFormat="1" applyFont="1" applyFill="1" applyBorder="1" applyAlignment="1" applyProtection="1">
      <alignment horizontal="center" vertical="center"/>
      <protection locked="0"/>
    </xf>
  </cellXfs>
  <cellStyles count="2">
    <cellStyle name="Normal" xfId="0" builtinId="0"/>
    <cellStyle name="Normal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2.JPG"/><Relationship Id="rId2" Type="http://schemas.openxmlformats.org/officeDocument/2006/relationships/image" Target="../media/image21.JPG"/><Relationship Id="rId1" Type="http://schemas.openxmlformats.org/officeDocument/2006/relationships/image" Target="../media/image20.jpg"/><Relationship Id="rId4" Type="http://schemas.openxmlformats.org/officeDocument/2006/relationships/image" Target="../media/image23.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1" Type="http://schemas.openxmlformats.org/officeDocument/2006/relationships/image" Target="../media/image7.jp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 Id="rId4" Type="http://schemas.openxmlformats.org/officeDocument/2006/relationships/image" Target="../media/image1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6.jpg"/><Relationship Id="rId2" Type="http://schemas.openxmlformats.org/officeDocument/2006/relationships/image" Target="../media/image15.JPG"/><Relationship Id="rId1" Type="http://schemas.openxmlformats.org/officeDocument/2006/relationships/image" Target="../media/image14.JPG"/></Relationships>
</file>

<file path=xl/drawings/_rels/drawing9.xml.rels><?xml version="1.0" encoding="UTF-8" standalone="yes"?>
<Relationships xmlns="http://schemas.openxmlformats.org/package/2006/relationships"><Relationship Id="rId1" Type="http://schemas.openxmlformats.org/officeDocument/2006/relationships/image" Target="../media/image17.jpeg"/></Relationships>
</file>

<file path=xl/drawings/drawing1.xml><?xml version="1.0" encoding="utf-8"?>
<xdr:wsDr xmlns:xdr="http://schemas.openxmlformats.org/drawingml/2006/spreadsheetDrawing" xmlns:a="http://schemas.openxmlformats.org/drawingml/2006/main">
  <xdr:twoCellAnchor>
    <xdr:from>
      <xdr:col>4</xdr:col>
      <xdr:colOff>5442</xdr:colOff>
      <xdr:row>1</xdr:row>
      <xdr:rowOff>23132</xdr:rowOff>
    </xdr:from>
    <xdr:to>
      <xdr:col>13</xdr:col>
      <xdr:colOff>796017</xdr:colOff>
      <xdr:row>2</xdr:row>
      <xdr:rowOff>299357</xdr:rowOff>
    </xdr:to>
    <xdr:sp macro="" textlink="">
      <xdr:nvSpPr>
        <xdr:cNvPr id="8193" name="Rectangle 1"/>
        <xdr:cNvSpPr>
          <a:spLocks noChangeArrowheads="1"/>
        </xdr:cNvSpPr>
      </xdr:nvSpPr>
      <xdr:spPr bwMode="auto">
        <a:xfrm>
          <a:off x="6414406" y="458561"/>
          <a:ext cx="14860361" cy="711653"/>
        </a:xfrm>
        <a:prstGeom prst="rect">
          <a:avLst/>
        </a:prstGeom>
        <a:solidFill>
          <a:srgbClr val="FFFFFF"/>
        </a:solidFill>
        <a:ln w="9525">
          <a:solidFill>
            <a:srgbClr val="000000"/>
          </a:solidFill>
          <a:miter lim="800000"/>
          <a:headEnd/>
          <a:tailEnd/>
        </a:ln>
      </xdr:spPr>
      <xdr:txBody>
        <a:bodyPr vertOverflow="clip" wrap="square" lIns="45720" tIns="41148" rIns="0" bIns="0" anchor="t" upright="1"/>
        <a:lstStyle/>
        <a:p>
          <a:pPr algn="l" rtl="0">
            <a:defRPr sz="1000"/>
          </a:pPr>
          <a:r>
            <a:rPr lang="es-GT" sz="1400" b="1" i="0" u="none" strike="noStrike" baseline="0">
              <a:solidFill>
                <a:srgbClr val="000000"/>
              </a:solidFill>
              <a:latin typeface="Calibri"/>
              <a:cs typeface="Calibri"/>
            </a:rPr>
            <a:t>NOTE: FIGURES REPRESENTED IN THE SUMMATION ARE BEST ESTIMATES DUE TO THE DIVERSE NATURE OF SOME PROJECTS AND THE DIFFERENT GEOGRAPHIC AREA  OF THE SCHOOLS. Some projects have multiple structures and therefore we have averaged the supervision and sustainability review amounts in the summation.</a:t>
          </a:r>
        </a:p>
        <a:p>
          <a:pPr algn="l" rtl="0">
            <a:defRPr sz="1000"/>
          </a:pPr>
          <a:endParaRPr lang="es-GT" sz="1400" b="1"/>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5</xdr:row>
      <xdr:rowOff>0</xdr:rowOff>
    </xdr:from>
    <xdr:to>
      <xdr:col>12</xdr:col>
      <xdr:colOff>495300</xdr:colOff>
      <xdr:row>20</xdr:row>
      <xdr:rowOff>114300</xdr:rowOff>
    </xdr:to>
    <xdr:pic>
      <xdr:nvPicPr>
        <xdr:cNvPr id="18433" name="Picture 2" descr="Tanque-septica#2"/>
        <xdr:cNvPicPr>
          <a:picLocks noChangeAspect="1" noChangeArrowheads="1"/>
        </xdr:cNvPicPr>
      </xdr:nvPicPr>
      <xdr:blipFill>
        <a:blip xmlns:r="http://schemas.openxmlformats.org/officeDocument/2006/relationships" r:embed="rId1" cstate="print"/>
        <a:srcRect/>
        <a:stretch>
          <a:fillRect/>
        </a:stretch>
      </xdr:blipFill>
      <xdr:spPr bwMode="auto">
        <a:xfrm>
          <a:off x="5172075" y="1028700"/>
          <a:ext cx="4152900" cy="2971800"/>
        </a:xfrm>
        <a:prstGeom prst="rect">
          <a:avLst/>
        </a:prstGeom>
        <a:noFill/>
        <a:ln w="9525">
          <a:noFill/>
          <a:miter lim="800000"/>
          <a:headEnd/>
          <a:tailEnd/>
        </a:ln>
      </xdr:spPr>
    </xdr:pic>
    <xdr:clientData/>
  </xdr:twoCellAnchor>
  <xdr:twoCellAnchor editAs="oneCell">
    <xdr:from>
      <xdr:col>6</xdr:col>
      <xdr:colOff>0</xdr:colOff>
      <xdr:row>23</xdr:row>
      <xdr:rowOff>0</xdr:rowOff>
    </xdr:from>
    <xdr:to>
      <xdr:col>11</xdr:col>
      <xdr:colOff>457200</xdr:colOff>
      <xdr:row>46</xdr:row>
      <xdr:rowOff>19050</xdr:rowOff>
    </xdr:to>
    <xdr:pic>
      <xdr:nvPicPr>
        <xdr:cNvPr id="18434" name="Picture 3" descr="TANGUE SEPTICO-ANTONIO_20080922_26"/>
        <xdr:cNvPicPr>
          <a:picLocks noChangeAspect="1" noChangeArrowheads="1"/>
        </xdr:cNvPicPr>
      </xdr:nvPicPr>
      <xdr:blipFill>
        <a:blip xmlns:r="http://schemas.openxmlformats.org/officeDocument/2006/relationships" r:embed="rId2" cstate="print"/>
        <a:srcRect/>
        <a:stretch>
          <a:fillRect/>
        </a:stretch>
      </xdr:blipFill>
      <xdr:spPr bwMode="auto">
        <a:xfrm>
          <a:off x="5172075" y="4457700"/>
          <a:ext cx="3505200" cy="466725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9</xdr:col>
      <xdr:colOff>601777</xdr:colOff>
      <xdr:row>20</xdr:row>
      <xdr:rowOff>95250</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34050" y="428625"/>
          <a:ext cx="2887777" cy="3790950"/>
        </a:xfrm>
        <a:prstGeom prst="rect">
          <a:avLst/>
        </a:prstGeom>
      </xdr:spPr>
    </xdr:pic>
    <xdr:clientData/>
  </xdr:twoCellAnchor>
  <xdr:twoCellAnchor editAs="oneCell">
    <xdr:from>
      <xdr:col>6</xdr:col>
      <xdr:colOff>0</xdr:colOff>
      <xdr:row>25</xdr:row>
      <xdr:rowOff>0</xdr:rowOff>
    </xdr:from>
    <xdr:to>
      <xdr:col>9</xdr:col>
      <xdr:colOff>736600</xdr:colOff>
      <xdr:row>36</xdr:row>
      <xdr:rowOff>161925</xdr:rowOff>
    </xdr:to>
    <xdr:pic>
      <xdr:nvPicPr>
        <xdr:cNvPr id="3"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34050" y="4819650"/>
          <a:ext cx="3022600" cy="2266950"/>
        </a:xfrm>
        <a:prstGeom prst="rect">
          <a:avLst/>
        </a:prstGeom>
      </xdr:spPr>
    </xdr:pic>
    <xdr:clientData/>
  </xdr:twoCellAnchor>
  <xdr:twoCellAnchor editAs="oneCell">
    <xdr:from>
      <xdr:col>6</xdr:col>
      <xdr:colOff>0</xdr:colOff>
      <xdr:row>39</xdr:row>
      <xdr:rowOff>0</xdr:rowOff>
    </xdr:from>
    <xdr:to>
      <xdr:col>10</xdr:col>
      <xdr:colOff>0</xdr:colOff>
      <xdr:row>50</xdr:row>
      <xdr:rowOff>152400</xdr:rowOff>
    </xdr:to>
    <xdr:pic>
      <xdr:nvPicPr>
        <xdr:cNvPr id="4" name="3 Imagen"/>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34050" y="7315200"/>
          <a:ext cx="3048000" cy="2286000"/>
        </a:xfrm>
        <a:prstGeom prst="rect">
          <a:avLst/>
        </a:prstGeom>
      </xdr:spPr>
    </xdr:pic>
    <xdr:clientData/>
  </xdr:twoCellAnchor>
  <xdr:twoCellAnchor editAs="oneCell">
    <xdr:from>
      <xdr:col>0</xdr:col>
      <xdr:colOff>333375</xdr:colOff>
      <xdr:row>49</xdr:row>
      <xdr:rowOff>76199</xdr:rowOff>
    </xdr:from>
    <xdr:to>
      <xdr:col>5</xdr:col>
      <xdr:colOff>92075</xdr:colOff>
      <xdr:row>68</xdr:row>
      <xdr:rowOff>104774</xdr:rowOff>
    </xdr:to>
    <xdr:pic>
      <xdr:nvPicPr>
        <xdr:cNvPr id="5" name="4 Imagen"/>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33375" y="9591674"/>
          <a:ext cx="4864100" cy="36480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438150</xdr:colOff>
      <xdr:row>4</xdr:row>
      <xdr:rowOff>57150</xdr:rowOff>
    </xdr:from>
    <xdr:to>
      <xdr:col>14</xdr:col>
      <xdr:colOff>581025</xdr:colOff>
      <xdr:row>25</xdr:row>
      <xdr:rowOff>9525</xdr:rowOff>
    </xdr:to>
    <xdr:pic>
      <xdr:nvPicPr>
        <xdr:cNvPr id="19457" name="Picture 1" descr="New Latrine 30"/>
        <xdr:cNvPicPr>
          <a:picLocks noChangeAspect="1" noChangeArrowheads="1"/>
        </xdr:cNvPicPr>
      </xdr:nvPicPr>
      <xdr:blipFill>
        <a:blip xmlns:r="http://schemas.openxmlformats.org/officeDocument/2006/relationships" r:embed="rId1" cstate="print"/>
        <a:srcRect/>
        <a:stretch>
          <a:fillRect/>
        </a:stretch>
      </xdr:blipFill>
      <xdr:spPr bwMode="auto">
        <a:xfrm>
          <a:off x="4876800" y="866775"/>
          <a:ext cx="5629275" cy="421957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5</xdr:row>
      <xdr:rowOff>0</xdr:rowOff>
    </xdr:from>
    <xdr:to>
      <xdr:col>14</xdr:col>
      <xdr:colOff>523875</xdr:colOff>
      <xdr:row>25</xdr:row>
      <xdr:rowOff>95250</xdr:rowOff>
    </xdr:to>
    <xdr:pic>
      <xdr:nvPicPr>
        <xdr:cNvPr id="11266" name="Picture 2" descr="FINAL XESUPIO 036"/>
        <xdr:cNvPicPr>
          <a:picLocks noChangeAspect="1" noChangeArrowheads="1"/>
        </xdr:cNvPicPr>
      </xdr:nvPicPr>
      <xdr:blipFill>
        <a:blip xmlns:r="http://schemas.openxmlformats.org/officeDocument/2006/relationships" r:embed="rId1" cstate="print"/>
        <a:srcRect/>
        <a:stretch>
          <a:fillRect/>
        </a:stretch>
      </xdr:blipFill>
      <xdr:spPr bwMode="auto">
        <a:xfrm>
          <a:off x="5133975" y="1028700"/>
          <a:ext cx="5400675" cy="4048125"/>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7</xdr:row>
      <xdr:rowOff>0</xdr:rowOff>
    </xdr:from>
    <xdr:to>
      <xdr:col>14</xdr:col>
      <xdr:colOff>285750</xdr:colOff>
      <xdr:row>24</xdr:row>
      <xdr:rowOff>180975</xdr:rowOff>
    </xdr:to>
    <xdr:pic>
      <xdr:nvPicPr>
        <xdr:cNvPr id="20481" name="Picture 2" descr="BANO FOZA 027"/>
        <xdr:cNvPicPr>
          <a:picLocks noChangeAspect="1" noChangeArrowheads="1"/>
        </xdr:cNvPicPr>
      </xdr:nvPicPr>
      <xdr:blipFill>
        <a:blip xmlns:r="http://schemas.openxmlformats.org/officeDocument/2006/relationships" r:embed="rId1" cstate="print"/>
        <a:srcRect/>
        <a:stretch>
          <a:fillRect/>
        </a:stretch>
      </xdr:blipFill>
      <xdr:spPr bwMode="auto">
        <a:xfrm>
          <a:off x="5810250" y="1409700"/>
          <a:ext cx="4552950" cy="3419475"/>
        </a:xfrm>
        <a:prstGeom prst="rect">
          <a:avLst/>
        </a:prstGeom>
        <a:noFill/>
        <a:ln w="9525">
          <a:noFill/>
          <a:miter lim="800000"/>
          <a:headEnd/>
          <a:tailEnd/>
        </a:ln>
      </xdr:spPr>
    </xdr:pic>
    <xdr:clientData/>
  </xdr:twoCellAnchor>
  <xdr:twoCellAnchor editAs="oneCell">
    <xdr:from>
      <xdr:col>6</xdr:col>
      <xdr:colOff>600075</xdr:colOff>
      <xdr:row>28</xdr:row>
      <xdr:rowOff>19050</xdr:rowOff>
    </xdr:from>
    <xdr:to>
      <xdr:col>15</xdr:col>
      <xdr:colOff>0</xdr:colOff>
      <xdr:row>47</xdr:row>
      <xdr:rowOff>66675</xdr:rowOff>
    </xdr:to>
    <xdr:pic>
      <xdr:nvPicPr>
        <xdr:cNvPr id="20482" name="Picture 3" descr="BANO FOZA 022"/>
        <xdr:cNvPicPr>
          <a:picLocks noChangeAspect="1" noChangeArrowheads="1"/>
        </xdr:cNvPicPr>
      </xdr:nvPicPr>
      <xdr:blipFill>
        <a:blip xmlns:r="http://schemas.openxmlformats.org/officeDocument/2006/relationships" r:embed="rId2" cstate="print"/>
        <a:srcRect/>
        <a:stretch>
          <a:fillRect/>
        </a:stretch>
      </xdr:blipFill>
      <xdr:spPr bwMode="auto">
        <a:xfrm>
          <a:off x="5800725" y="5238750"/>
          <a:ext cx="4886325" cy="3667125"/>
        </a:xfrm>
        <a:prstGeom prst="rect">
          <a:avLst/>
        </a:prstGeom>
        <a:noFill/>
        <a:ln w="9525">
          <a:noFill/>
          <a:miter lim="800000"/>
          <a:headEnd/>
          <a:tailEnd/>
        </a:ln>
      </xdr:spPr>
    </xdr:pic>
    <xdr:clientData/>
  </xdr:twoCellAnchor>
  <xdr:twoCellAnchor editAs="oneCell">
    <xdr:from>
      <xdr:col>7</xdr:col>
      <xdr:colOff>0</xdr:colOff>
      <xdr:row>49</xdr:row>
      <xdr:rowOff>0</xdr:rowOff>
    </xdr:from>
    <xdr:to>
      <xdr:col>14</xdr:col>
      <xdr:colOff>552450</xdr:colOff>
      <xdr:row>68</xdr:row>
      <xdr:rowOff>0</xdr:rowOff>
    </xdr:to>
    <xdr:pic>
      <xdr:nvPicPr>
        <xdr:cNvPr id="20483" name="Picture 4" descr="STC-TZALBAL 066"/>
        <xdr:cNvPicPr>
          <a:picLocks noChangeAspect="1" noChangeArrowheads="1"/>
        </xdr:cNvPicPr>
      </xdr:nvPicPr>
      <xdr:blipFill>
        <a:blip xmlns:r="http://schemas.openxmlformats.org/officeDocument/2006/relationships" r:embed="rId3" cstate="print"/>
        <a:srcRect/>
        <a:stretch>
          <a:fillRect/>
        </a:stretch>
      </xdr:blipFill>
      <xdr:spPr bwMode="auto">
        <a:xfrm>
          <a:off x="5810250" y="9220200"/>
          <a:ext cx="4819650" cy="36195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3</xdr:row>
      <xdr:rowOff>47625</xdr:rowOff>
    </xdr:from>
    <xdr:to>
      <xdr:col>13</xdr:col>
      <xdr:colOff>104775</xdr:colOff>
      <xdr:row>26</xdr:row>
      <xdr:rowOff>95250</xdr:rowOff>
    </xdr:to>
    <xdr:pic>
      <xdr:nvPicPr>
        <xdr:cNvPr id="13313" name="Picture 1" descr="KANAQUIL 058"/>
        <xdr:cNvPicPr>
          <a:picLocks noChangeAspect="1" noChangeArrowheads="1"/>
        </xdr:cNvPicPr>
      </xdr:nvPicPr>
      <xdr:blipFill>
        <a:blip xmlns:r="http://schemas.openxmlformats.org/officeDocument/2006/relationships" r:embed="rId1" cstate="print"/>
        <a:srcRect/>
        <a:stretch>
          <a:fillRect/>
        </a:stretch>
      </xdr:blipFill>
      <xdr:spPr bwMode="auto">
        <a:xfrm>
          <a:off x="6924675" y="666750"/>
          <a:ext cx="4676775" cy="5000625"/>
        </a:xfrm>
        <a:prstGeom prst="rect">
          <a:avLst/>
        </a:prstGeom>
        <a:noFill/>
        <a:ln w="9525">
          <a:noFill/>
          <a:miter lim="800000"/>
          <a:headEnd/>
          <a:tailEnd/>
        </a:ln>
      </xdr:spPr>
    </xdr:pic>
    <xdr:clientData/>
  </xdr:twoCellAnchor>
  <xdr:twoCellAnchor editAs="oneCell">
    <xdr:from>
      <xdr:col>7</xdr:col>
      <xdr:colOff>133350</xdr:colOff>
      <xdr:row>29</xdr:row>
      <xdr:rowOff>9525</xdr:rowOff>
    </xdr:from>
    <xdr:to>
      <xdr:col>12</xdr:col>
      <xdr:colOff>381000</xdr:colOff>
      <xdr:row>41</xdr:row>
      <xdr:rowOff>123825</xdr:rowOff>
    </xdr:to>
    <xdr:pic>
      <xdr:nvPicPr>
        <xdr:cNvPr id="13314" name="Picture 6" descr="IMG_1294"/>
        <xdr:cNvPicPr>
          <a:picLocks noChangeAspect="1" noChangeArrowheads="1"/>
        </xdr:cNvPicPr>
      </xdr:nvPicPr>
      <xdr:blipFill>
        <a:blip xmlns:r="http://schemas.openxmlformats.org/officeDocument/2006/relationships" r:embed="rId2" cstate="print"/>
        <a:srcRect/>
        <a:stretch>
          <a:fillRect/>
        </a:stretch>
      </xdr:blipFill>
      <xdr:spPr bwMode="auto">
        <a:xfrm>
          <a:off x="7058025" y="6162675"/>
          <a:ext cx="4057650" cy="2438400"/>
        </a:xfrm>
        <a:prstGeom prst="rect">
          <a:avLst/>
        </a:prstGeom>
        <a:noFill/>
        <a:ln w="9525">
          <a:noFill/>
          <a:miter lim="800000"/>
          <a:headEnd/>
          <a:tailEnd/>
        </a:ln>
      </xdr:spPr>
    </xdr:pic>
    <xdr:clientData/>
  </xdr:twoCellAnchor>
  <xdr:twoCellAnchor editAs="oneCell">
    <xdr:from>
      <xdr:col>6</xdr:col>
      <xdr:colOff>0</xdr:colOff>
      <xdr:row>43</xdr:row>
      <xdr:rowOff>152400</xdr:rowOff>
    </xdr:from>
    <xdr:to>
      <xdr:col>13</xdr:col>
      <xdr:colOff>9525</xdr:colOff>
      <xdr:row>61</xdr:row>
      <xdr:rowOff>47625</xdr:rowOff>
    </xdr:to>
    <xdr:pic>
      <xdr:nvPicPr>
        <xdr:cNvPr id="13315" name="1 Imagen"/>
        <xdr:cNvPicPr>
          <a:picLocks noChangeAspect="1"/>
        </xdr:cNvPicPr>
      </xdr:nvPicPr>
      <xdr:blipFill>
        <a:blip xmlns:r="http://schemas.openxmlformats.org/officeDocument/2006/relationships" r:embed="rId3" cstate="print"/>
        <a:srcRect/>
        <a:stretch>
          <a:fillRect/>
        </a:stretch>
      </xdr:blipFill>
      <xdr:spPr bwMode="auto">
        <a:xfrm>
          <a:off x="6134100" y="9010650"/>
          <a:ext cx="5372100" cy="33432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4</xdr:col>
      <xdr:colOff>841375</xdr:colOff>
      <xdr:row>67</xdr:row>
      <xdr:rowOff>152400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0" y="11668125"/>
          <a:ext cx="3251200" cy="2438400"/>
        </a:xfrm>
        <a:prstGeom prst="rect">
          <a:avLst/>
        </a:prstGeom>
      </xdr:spPr>
    </xdr:pic>
    <xdr:clientData/>
  </xdr:twoCellAnchor>
  <xdr:twoCellAnchor editAs="oneCell">
    <xdr:from>
      <xdr:col>5</xdr:col>
      <xdr:colOff>0</xdr:colOff>
      <xdr:row>55</xdr:row>
      <xdr:rowOff>0</xdr:rowOff>
    </xdr:from>
    <xdr:to>
      <xdr:col>9</xdr:col>
      <xdr:colOff>203200</xdr:colOff>
      <xdr:row>67</xdr:row>
      <xdr:rowOff>152400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95875" y="11668125"/>
          <a:ext cx="3251200" cy="2438400"/>
        </a:xfrm>
        <a:prstGeom prst="rect">
          <a:avLst/>
        </a:prstGeom>
      </xdr:spPr>
    </xdr:pic>
    <xdr:clientData/>
  </xdr:twoCellAnchor>
  <xdr:twoCellAnchor editAs="oneCell">
    <xdr:from>
      <xdr:col>1</xdr:col>
      <xdr:colOff>0</xdr:colOff>
      <xdr:row>70</xdr:row>
      <xdr:rowOff>0</xdr:rowOff>
    </xdr:from>
    <xdr:to>
      <xdr:col>4</xdr:col>
      <xdr:colOff>28575</xdr:colOff>
      <xdr:row>87</xdr:row>
      <xdr:rowOff>12700</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2000" y="14525625"/>
          <a:ext cx="2438400" cy="3251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14</xdr:col>
      <xdr:colOff>139700</xdr:colOff>
      <xdr:row>22</xdr:row>
      <xdr:rowOff>85725</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9525" y="390524"/>
          <a:ext cx="5473700" cy="4105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12</xdr:col>
      <xdr:colOff>733425</xdr:colOff>
      <xdr:row>21</xdr:row>
      <xdr:rowOff>28575</xdr:rowOff>
    </xdr:to>
    <xdr:pic>
      <xdr:nvPicPr>
        <xdr:cNvPr id="14337" name="Picture 1" descr="IMG_1914"/>
        <xdr:cNvPicPr>
          <a:picLocks noChangeAspect="1" noChangeArrowheads="1"/>
        </xdr:cNvPicPr>
      </xdr:nvPicPr>
      <xdr:blipFill>
        <a:blip xmlns:r="http://schemas.openxmlformats.org/officeDocument/2006/relationships" r:embed="rId1" cstate="print"/>
        <a:srcRect/>
        <a:stretch>
          <a:fillRect/>
        </a:stretch>
      </xdr:blipFill>
      <xdr:spPr bwMode="auto">
        <a:xfrm>
          <a:off x="5867400" y="428625"/>
          <a:ext cx="5305425" cy="39814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28575</xdr:colOff>
      <xdr:row>6</xdr:row>
      <xdr:rowOff>95250</xdr:rowOff>
    </xdr:from>
    <xdr:to>
      <xdr:col>14</xdr:col>
      <xdr:colOff>323850</xdr:colOff>
      <xdr:row>21</xdr:row>
      <xdr:rowOff>171450</xdr:rowOff>
    </xdr:to>
    <xdr:pic>
      <xdr:nvPicPr>
        <xdr:cNvPr id="15361" name="Picture 1" descr="JANLAY-LAVA 009"/>
        <xdr:cNvPicPr>
          <a:picLocks noChangeAspect="1" noChangeArrowheads="1"/>
        </xdr:cNvPicPr>
      </xdr:nvPicPr>
      <xdr:blipFill>
        <a:blip xmlns:r="http://schemas.openxmlformats.org/officeDocument/2006/relationships" r:embed="rId1" cstate="print"/>
        <a:srcRect/>
        <a:stretch>
          <a:fillRect/>
        </a:stretch>
      </xdr:blipFill>
      <xdr:spPr bwMode="auto">
        <a:xfrm>
          <a:off x="7419975" y="1295400"/>
          <a:ext cx="5629275" cy="3381375"/>
        </a:xfrm>
        <a:prstGeom prst="rect">
          <a:avLst/>
        </a:prstGeom>
        <a:noFill/>
        <a:ln w="9525">
          <a:noFill/>
          <a:miter lim="800000"/>
          <a:headEnd/>
          <a:tailEnd/>
        </a:ln>
      </xdr:spPr>
    </xdr:pic>
    <xdr:clientData/>
  </xdr:twoCellAnchor>
  <xdr:twoCellAnchor editAs="oneCell">
    <xdr:from>
      <xdr:col>6</xdr:col>
      <xdr:colOff>742950</xdr:colOff>
      <xdr:row>25</xdr:row>
      <xdr:rowOff>152400</xdr:rowOff>
    </xdr:from>
    <xdr:to>
      <xdr:col>14</xdr:col>
      <xdr:colOff>485775</xdr:colOff>
      <xdr:row>58</xdr:row>
      <xdr:rowOff>85725</xdr:rowOff>
    </xdr:to>
    <xdr:pic>
      <xdr:nvPicPr>
        <xdr:cNvPr id="15362" name="Picture 6" descr="DSCF0248"/>
        <xdr:cNvPicPr>
          <a:picLocks noChangeAspect="1" noChangeArrowheads="1"/>
        </xdr:cNvPicPr>
      </xdr:nvPicPr>
      <xdr:blipFill>
        <a:blip xmlns:r="http://schemas.openxmlformats.org/officeDocument/2006/relationships" r:embed="rId2" cstate="print"/>
        <a:srcRect/>
        <a:stretch>
          <a:fillRect/>
        </a:stretch>
      </xdr:blipFill>
      <xdr:spPr bwMode="auto">
        <a:xfrm>
          <a:off x="7372350" y="5438775"/>
          <a:ext cx="5838825" cy="6238875"/>
        </a:xfrm>
        <a:prstGeom prst="rect">
          <a:avLst/>
        </a:prstGeom>
        <a:noFill/>
        <a:ln w="9525">
          <a:noFill/>
          <a:miter lim="800000"/>
          <a:headEnd/>
          <a:tailEnd/>
        </a:ln>
      </xdr:spPr>
    </xdr:pic>
    <xdr:clientData/>
  </xdr:twoCellAnchor>
  <xdr:twoCellAnchor editAs="oneCell">
    <xdr:from>
      <xdr:col>6</xdr:col>
      <xdr:colOff>723900</xdr:colOff>
      <xdr:row>62</xdr:row>
      <xdr:rowOff>9525</xdr:rowOff>
    </xdr:from>
    <xdr:to>
      <xdr:col>15</xdr:col>
      <xdr:colOff>466725</xdr:colOff>
      <xdr:row>79</xdr:row>
      <xdr:rowOff>28575</xdr:rowOff>
    </xdr:to>
    <xdr:pic>
      <xdr:nvPicPr>
        <xdr:cNvPr id="15363" name="Picture 61" descr="2000L + 8 wall #3"/>
        <xdr:cNvPicPr>
          <a:picLocks noChangeAspect="1" noChangeArrowheads="1"/>
        </xdr:cNvPicPr>
      </xdr:nvPicPr>
      <xdr:blipFill>
        <a:blip xmlns:r="http://schemas.openxmlformats.org/officeDocument/2006/relationships" r:embed="rId3" cstate="print"/>
        <a:srcRect/>
        <a:stretch>
          <a:fillRect/>
        </a:stretch>
      </xdr:blipFill>
      <xdr:spPr bwMode="auto">
        <a:xfrm>
          <a:off x="7353300" y="12392025"/>
          <a:ext cx="6600825" cy="3267075"/>
        </a:xfrm>
        <a:prstGeom prst="rect">
          <a:avLst/>
        </a:prstGeom>
        <a:noFill/>
        <a:ln w="9525">
          <a:noFill/>
          <a:miter lim="800000"/>
          <a:headEnd/>
          <a:tailEnd/>
        </a:ln>
      </xdr:spPr>
    </xdr:pic>
    <xdr:clientData/>
  </xdr:twoCellAnchor>
  <xdr:twoCellAnchor editAs="oneCell">
    <xdr:from>
      <xdr:col>7</xdr:col>
      <xdr:colOff>0</xdr:colOff>
      <xdr:row>85</xdr:row>
      <xdr:rowOff>0</xdr:rowOff>
    </xdr:from>
    <xdr:to>
      <xdr:col>16</xdr:col>
      <xdr:colOff>85725</xdr:colOff>
      <xdr:row>106</xdr:row>
      <xdr:rowOff>152400</xdr:rowOff>
    </xdr:to>
    <xdr:pic>
      <xdr:nvPicPr>
        <xdr:cNvPr id="15364" name="Picture 62" descr="IMG_2899"/>
        <xdr:cNvPicPr>
          <a:picLocks noChangeAspect="1" noChangeArrowheads="1"/>
        </xdr:cNvPicPr>
      </xdr:nvPicPr>
      <xdr:blipFill>
        <a:blip xmlns:r="http://schemas.openxmlformats.org/officeDocument/2006/relationships" r:embed="rId4" cstate="print"/>
        <a:srcRect/>
        <a:stretch>
          <a:fillRect/>
        </a:stretch>
      </xdr:blipFill>
      <xdr:spPr bwMode="auto">
        <a:xfrm>
          <a:off x="7391400" y="17049750"/>
          <a:ext cx="6943725" cy="417195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16</xdr:col>
      <xdr:colOff>514350</xdr:colOff>
      <xdr:row>24</xdr:row>
      <xdr:rowOff>28575</xdr:rowOff>
    </xdr:to>
    <xdr:pic>
      <xdr:nvPicPr>
        <xdr:cNvPr id="16385" name="Picture 1" descr="IMG_3335"/>
        <xdr:cNvPicPr>
          <a:picLocks noChangeAspect="1" noChangeArrowheads="1"/>
        </xdr:cNvPicPr>
      </xdr:nvPicPr>
      <xdr:blipFill>
        <a:blip xmlns:r="http://schemas.openxmlformats.org/officeDocument/2006/relationships" r:embed="rId1" cstate="print"/>
        <a:srcRect/>
        <a:stretch>
          <a:fillRect/>
        </a:stretch>
      </xdr:blipFill>
      <xdr:spPr bwMode="auto">
        <a:xfrm>
          <a:off x="6057900" y="428625"/>
          <a:ext cx="6000750" cy="450532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66674</xdr:colOff>
      <xdr:row>19</xdr:row>
      <xdr:rowOff>257175</xdr:rowOff>
    </xdr:from>
    <xdr:to>
      <xdr:col>11</xdr:col>
      <xdr:colOff>396873</xdr:colOff>
      <xdr:row>35</xdr:row>
      <xdr:rowOff>28574</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24549" y="3924300"/>
          <a:ext cx="4140199" cy="3105149"/>
        </a:xfrm>
        <a:prstGeom prst="rect">
          <a:avLst/>
        </a:prstGeom>
      </xdr:spPr>
    </xdr:pic>
    <xdr:clientData/>
  </xdr:twoCellAnchor>
  <xdr:twoCellAnchor editAs="oneCell">
    <xdr:from>
      <xdr:col>6</xdr:col>
      <xdr:colOff>28575</xdr:colOff>
      <xdr:row>36</xdr:row>
      <xdr:rowOff>28574</xdr:rowOff>
    </xdr:from>
    <xdr:to>
      <xdr:col>12</xdr:col>
      <xdr:colOff>92075</xdr:colOff>
      <xdr:row>54</xdr:row>
      <xdr:rowOff>57149</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86450" y="7219949"/>
          <a:ext cx="4635500" cy="3476625"/>
        </a:xfrm>
        <a:prstGeom prst="rect">
          <a:avLst/>
        </a:prstGeom>
      </xdr:spPr>
    </xdr:pic>
    <xdr:clientData/>
  </xdr:twoCellAnchor>
  <xdr:twoCellAnchor editAs="oneCell">
    <xdr:from>
      <xdr:col>6</xdr:col>
      <xdr:colOff>0</xdr:colOff>
      <xdr:row>1</xdr:row>
      <xdr:rowOff>0</xdr:rowOff>
    </xdr:from>
    <xdr:to>
      <xdr:col>11</xdr:col>
      <xdr:colOff>228600</xdr:colOff>
      <xdr:row>16</xdr:row>
      <xdr:rowOff>161925</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57875" y="228600"/>
          <a:ext cx="4038600" cy="30289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14</xdr:col>
      <xdr:colOff>57150</xdr:colOff>
      <xdr:row>20</xdr:row>
      <xdr:rowOff>190500</xdr:rowOff>
    </xdr:to>
    <xdr:pic>
      <xdr:nvPicPr>
        <xdr:cNvPr id="17409" name="Picture 1" descr="IMG_1298"/>
        <xdr:cNvPicPr>
          <a:picLocks noChangeAspect="1" noChangeArrowheads="1"/>
        </xdr:cNvPicPr>
      </xdr:nvPicPr>
      <xdr:blipFill>
        <a:blip xmlns:r="http://schemas.openxmlformats.org/officeDocument/2006/relationships" r:embed="rId1" cstate="print"/>
        <a:srcRect/>
        <a:stretch>
          <a:fillRect/>
        </a:stretch>
      </xdr:blipFill>
      <xdr:spPr bwMode="auto">
        <a:xfrm>
          <a:off x="5667375" y="619125"/>
          <a:ext cx="6153150" cy="36957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2"/>
  <sheetViews>
    <sheetView tabSelected="1" zoomScale="80" zoomScaleNormal="80" workbookViewId="0">
      <pane ySplit="4" topLeftCell="A5" activePane="bottomLeft" state="frozen"/>
      <selection activeCell="A4" sqref="A4:IV4"/>
      <selection pane="bottomLeft" activeCell="N6" sqref="N6"/>
    </sheetView>
  </sheetViews>
  <sheetFormatPr defaultColWidth="9.140625" defaultRowHeight="21" x14ac:dyDescent="0.35"/>
  <cols>
    <col min="1" max="1" width="14.28515625" style="362" customWidth="1"/>
    <col min="2" max="2" width="9.7109375" style="329" customWidth="1"/>
    <col min="3" max="3" width="29.42578125" style="242" customWidth="1"/>
    <col min="4" max="4" width="26.140625" style="242" customWidth="1"/>
    <col min="5" max="5" width="15.140625" style="242" customWidth="1"/>
    <col min="6" max="6" width="16.140625" style="242" customWidth="1"/>
    <col min="7" max="7" width="16.7109375" style="242" customWidth="1"/>
    <col min="8" max="8" width="21.140625" style="242" customWidth="1"/>
    <col min="9" max="9" width="19.85546875" style="242" customWidth="1"/>
    <col min="10" max="10" width="24.140625" style="242" customWidth="1"/>
    <col min="11" max="11" width="31.28515625" style="230" customWidth="1"/>
    <col min="12" max="12" width="15.7109375" style="253" customWidth="1"/>
    <col min="13" max="13" width="30.28515625" style="230" customWidth="1"/>
    <col min="14" max="14" width="27" style="230" customWidth="1"/>
    <col min="15" max="15" width="26.85546875" style="230" customWidth="1"/>
    <col min="16" max="88" width="9.140625" style="202"/>
  </cols>
  <sheetData>
    <row r="1" spans="1:88" ht="26.25" thickBot="1" x14ac:dyDescent="0.4">
      <c r="A1" s="381"/>
      <c r="B1" s="379"/>
      <c r="C1" s="374"/>
      <c r="D1" s="374"/>
      <c r="E1" s="236"/>
      <c r="F1" s="237"/>
      <c r="G1" s="238"/>
      <c r="H1" s="239"/>
      <c r="I1" s="257" t="s">
        <v>366</v>
      </c>
      <c r="J1" s="240"/>
      <c r="K1" s="240"/>
      <c r="L1" s="241"/>
      <c r="M1" s="240"/>
      <c r="N1" s="231"/>
      <c r="O1" s="375"/>
    </row>
    <row r="2" spans="1:88" x14ac:dyDescent="0.35">
      <c r="A2" s="381"/>
      <c r="B2" s="325"/>
      <c r="C2" s="235"/>
      <c r="D2" s="235"/>
      <c r="E2" s="243"/>
      <c r="F2" s="243"/>
      <c r="G2" s="244"/>
      <c r="H2" s="245"/>
      <c r="I2" s="246"/>
      <c r="J2" s="247"/>
      <c r="K2" s="247"/>
      <c r="L2" s="248"/>
      <c r="M2" s="247"/>
      <c r="N2" s="256"/>
      <c r="O2" s="376"/>
    </row>
    <row r="3" spans="1:88" ht="21.75" thickBot="1" x14ac:dyDescent="0.4">
      <c r="A3" s="382"/>
      <c r="B3" s="325"/>
      <c r="C3" s="235"/>
      <c r="D3" s="235"/>
      <c r="E3" s="243"/>
      <c r="F3" s="243"/>
      <c r="G3" s="244"/>
      <c r="H3" s="245"/>
      <c r="I3" s="246"/>
      <c r="J3" s="247"/>
      <c r="K3" s="247"/>
      <c r="L3" s="248"/>
      <c r="M3" s="247"/>
      <c r="N3" s="256"/>
      <c r="O3" s="376"/>
    </row>
    <row r="4" spans="1:88" s="165" customFormat="1" ht="69.75" customHeight="1" thickBot="1" x14ac:dyDescent="0.4">
      <c r="A4" s="383" t="s">
        <v>295</v>
      </c>
      <c r="B4" s="380" t="s">
        <v>98</v>
      </c>
      <c r="C4" s="271" t="s">
        <v>142</v>
      </c>
      <c r="D4" s="272" t="s">
        <v>372</v>
      </c>
      <c r="E4" s="272" t="s">
        <v>122</v>
      </c>
      <c r="F4" s="273" t="s">
        <v>59</v>
      </c>
      <c r="G4" s="274" t="s">
        <v>62</v>
      </c>
      <c r="H4" s="275" t="s">
        <v>60</v>
      </c>
      <c r="I4" s="273" t="s">
        <v>87</v>
      </c>
      <c r="J4" s="275" t="s">
        <v>88</v>
      </c>
      <c r="K4" s="272" t="s">
        <v>65</v>
      </c>
      <c r="L4" s="276" t="s">
        <v>261</v>
      </c>
      <c r="M4" s="272" t="s">
        <v>86</v>
      </c>
      <c r="N4" s="277" t="s">
        <v>67</v>
      </c>
      <c r="O4" s="278" t="s">
        <v>66</v>
      </c>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4"/>
      <c r="BI4" s="254"/>
      <c r="BJ4" s="254"/>
      <c r="BK4" s="254"/>
      <c r="BL4" s="254"/>
      <c r="BM4" s="254"/>
      <c r="BN4" s="254"/>
      <c r="BO4" s="254"/>
      <c r="BP4" s="254"/>
      <c r="BQ4" s="254"/>
      <c r="BR4" s="254"/>
      <c r="BS4" s="254"/>
      <c r="BT4" s="254"/>
      <c r="BU4" s="254"/>
      <c r="BV4" s="254"/>
      <c r="BW4" s="254"/>
      <c r="BX4" s="254"/>
      <c r="BY4" s="254"/>
      <c r="BZ4" s="254"/>
      <c r="CA4" s="254"/>
      <c r="CB4" s="254"/>
      <c r="CC4" s="254"/>
      <c r="CD4" s="254"/>
      <c r="CE4" s="254"/>
      <c r="CF4" s="254"/>
      <c r="CG4" s="254"/>
      <c r="CH4" s="254"/>
      <c r="CI4" s="254"/>
      <c r="CJ4" s="254"/>
    </row>
    <row r="5" spans="1:88" s="234" customFormat="1" ht="36" customHeight="1" x14ac:dyDescent="0.25">
      <c r="A5" s="365" t="s">
        <v>121</v>
      </c>
      <c r="B5" s="366">
        <v>1</v>
      </c>
      <c r="C5" s="346" t="s">
        <v>283</v>
      </c>
      <c r="D5" s="367" t="s">
        <v>297</v>
      </c>
      <c r="E5" s="367" t="s">
        <v>298</v>
      </c>
      <c r="F5" s="367">
        <v>106</v>
      </c>
      <c r="G5" s="367" t="s">
        <v>262</v>
      </c>
      <c r="H5" s="367" t="s">
        <v>284</v>
      </c>
      <c r="I5" s="368">
        <f>'WALL STYLE-8'!E58</f>
        <v>1706.6451612903227</v>
      </c>
      <c r="J5" s="369">
        <v>0</v>
      </c>
      <c r="K5" s="370" t="s">
        <v>281</v>
      </c>
      <c r="L5" s="371">
        <f t="shared" ref="L5:L19" si="0">SUM(I5+J5)</f>
        <v>1706.6451612903227</v>
      </c>
      <c r="M5" s="372">
        <f>'VILLAGE CONTRIBUTION'!C10</f>
        <v>232</v>
      </c>
      <c r="N5" s="373" t="s">
        <v>303</v>
      </c>
      <c r="O5" s="373" t="s">
        <v>285</v>
      </c>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row>
    <row r="6" spans="1:88" s="234" customFormat="1" ht="56.25" customHeight="1" x14ac:dyDescent="0.25">
      <c r="A6" s="363" t="s">
        <v>121</v>
      </c>
      <c r="B6" s="345">
        <v>2</v>
      </c>
      <c r="C6" s="344" t="s">
        <v>335</v>
      </c>
      <c r="D6" s="324" t="s">
        <v>296</v>
      </c>
      <c r="E6" s="324" t="s">
        <v>298</v>
      </c>
      <c r="F6" s="324">
        <v>500</v>
      </c>
      <c r="G6" s="324" t="s">
        <v>262</v>
      </c>
      <c r="H6" s="324" t="s">
        <v>304</v>
      </c>
      <c r="I6" s="347">
        <f>'WALL STYLE-8'!E58</f>
        <v>1706.6451612903227</v>
      </c>
      <c r="J6" s="348">
        <f>'WALL STYLE-4'!K4</f>
        <v>1561.6129032258063</v>
      </c>
      <c r="K6" s="349" t="s">
        <v>358</v>
      </c>
      <c r="L6" s="350">
        <f t="shared" si="0"/>
        <v>3268.2580645161288</v>
      </c>
      <c r="M6" s="351">
        <f>'VILLAGE CONTRIBUTION'!C11</f>
        <v>696</v>
      </c>
      <c r="N6" s="384" t="s">
        <v>377</v>
      </c>
      <c r="O6" s="384" t="s">
        <v>376</v>
      </c>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c r="CD6" s="202"/>
      <c r="CE6" s="202"/>
      <c r="CF6" s="202"/>
      <c r="CG6" s="202"/>
      <c r="CH6" s="202"/>
      <c r="CI6" s="202"/>
      <c r="CJ6" s="202"/>
    </row>
    <row r="7" spans="1:88" s="234" customFormat="1" ht="56.25" customHeight="1" x14ac:dyDescent="0.25">
      <c r="A7" s="363" t="s">
        <v>121</v>
      </c>
      <c r="B7" s="345">
        <v>3</v>
      </c>
      <c r="C7" s="344" t="s">
        <v>336</v>
      </c>
      <c r="D7" s="324" t="s">
        <v>338</v>
      </c>
      <c r="E7" s="324" t="s">
        <v>298</v>
      </c>
      <c r="F7" s="324">
        <v>110</v>
      </c>
      <c r="G7" s="324" t="s">
        <v>262</v>
      </c>
      <c r="H7" s="324" t="s">
        <v>368</v>
      </c>
      <c r="I7" s="354">
        <f>'WALL STYLE-4'!E4</f>
        <v>1664.8387096774193</v>
      </c>
      <c r="J7" s="355">
        <v>0</v>
      </c>
      <c r="K7" s="356" t="s">
        <v>338</v>
      </c>
      <c r="L7" s="350">
        <f t="shared" si="0"/>
        <v>1664.8387096774193</v>
      </c>
      <c r="M7" s="357">
        <f>'VILLAGE CONTRIBUTION'!C10</f>
        <v>232</v>
      </c>
      <c r="N7" s="353" t="s">
        <v>340</v>
      </c>
      <c r="O7" s="353" t="s">
        <v>341</v>
      </c>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c r="AO7" s="202"/>
      <c r="AP7" s="202"/>
      <c r="AQ7" s="202"/>
      <c r="AR7" s="202"/>
      <c r="AS7" s="202"/>
      <c r="AT7" s="202"/>
      <c r="AU7" s="202"/>
      <c r="AV7" s="202"/>
      <c r="AW7" s="202"/>
      <c r="AX7" s="202"/>
      <c r="AY7" s="202"/>
      <c r="AZ7" s="202"/>
      <c r="BA7" s="202"/>
      <c r="BB7" s="202"/>
      <c r="BC7" s="202"/>
      <c r="BD7" s="202"/>
      <c r="BE7" s="202"/>
      <c r="BF7" s="202"/>
      <c r="BG7" s="202"/>
      <c r="BH7" s="202"/>
      <c r="BI7" s="202"/>
      <c r="BJ7" s="202"/>
      <c r="BK7" s="202"/>
      <c r="BL7" s="202"/>
      <c r="BM7" s="202"/>
      <c r="BN7" s="202"/>
      <c r="BO7" s="202"/>
      <c r="BP7" s="202"/>
      <c r="BQ7" s="202"/>
      <c r="BR7" s="202"/>
      <c r="BS7" s="202"/>
      <c r="BT7" s="202"/>
      <c r="BU7" s="202"/>
      <c r="BV7" s="202"/>
      <c r="BW7" s="202"/>
      <c r="BX7" s="202"/>
      <c r="BY7" s="202"/>
      <c r="BZ7" s="202"/>
      <c r="CA7" s="202"/>
      <c r="CB7" s="202"/>
      <c r="CC7" s="202"/>
      <c r="CD7" s="202"/>
      <c r="CE7" s="202"/>
      <c r="CF7" s="202"/>
      <c r="CG7" s="202"/>
      <c r="CH7" s="202"/>
      <c r="CI7" s="202"/>
      <c r="CJ7" s="202"/>
    </row>
    <row r="8" spans="1:88" s="234" customFormat="1" ht="56.25" customHeight="1" x14ac:dyDescent="0.25">
      <c r="A8" s="363" t="s">
        <v>121</v>
      </c>
      <c r="B8" s="345">
        <v>4</v>
      </c>
      <c r="C8" s="344" t="s">
        <v>337</v>
      </c>
      <c r="D8" s="324" t="s">
        <v>364</v>
      </c>
      <c r="E8" s="324" t="s">
        <v>298</v>
      </c>
      <c r="F8" s="324">
        <v>141</v>
      </c>
      <c r="G8" s="324" t="s">
        <v>262</v>
      </c>
      <c r="H8" s="324" t="s">
        <v>367</v>
      </c>
      <c r="I8" s="354">
        <v>0</v>
      </c>
      <c r="J8" s="355">
        <v>1500</v>
      </c>
      <c r="K8" s="356" t="s">
        <v>339</v>
      </c>
      <c r="L8" s="350">
        <f t="shared" si="0"/>
        <v>1500</v>
      </c>
      <c r="M8" s="357">
        <f>'VILLAGE CONTRIBUTION'!D10</f>
        <v>543</v>
      </c>
      <c r="N8" s="353" t="s">
        <v>342</v>
      </c>
      <c r="O8" s="353" t="s">
        <v>343</v>
      </c>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02"/>
      <c r="CI8" s="202"/>
      <c r="CJ8" s="202"/>
    </row>
    <row r="9" spans="1:88" s="234" customFormat="1" ht="35.25" customHeight="1" x14ac:dyDescent="0.25">
      <c r="A9" s="363" t="s">
        <v>121</v>
      </c>
      <c r="B9" s="345">
        <v>5</v>
      </c>
      <c r="C9" s="324" t="s">
        <v>275</v>
      </c>
      <c r="D9" s="324" t="s">
        <v>279</v>
      </c>
      <c r="E9" s="324" t="s">
        <v>121</v>
      </c>
      <c r="F9" s="324">
        <v>376</v>
      </c>
      <c r="G9" s="324" t="s">
        <v>262</v>
      </c>
      <c r="H9" s="324" t="s">
        <v>280</v>
      </c>
      <c r="I9" s="354">
        <f>'WALL STYLE-8'!E58</f>
        <v>1706.6451612903227</v>
      </c>
      <c r="J9" s="355">
        <v>1500</v>
      </c>
      <c r="K9" s="356" t="s">
        <v>362</v>
      </c>
      <c r="L9" s="350">
        <f t="shared" si="0"/>
        <v>3206.6451612903229</v>
      </c>
      <c r="M9" s="357">
        <f>'VILLAGE CONTRIBUTION'!C11</f>
        <v>696</v>
      </c>
      <c r="N9" s="352" t="s">
        <v>276</v>
      </c>
      <c r="O9" s="352" t="s">
        <v>277</v>
      </c>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02"/>
      <c r="CI9" s="202"/>
      <c r="CJ9" s="202"/>
    </row>
    <row r="10" spans="1:88" s="234" customFormat="1" ht="72.75" customHeight="1" x14ac:dyDescent="0.25">
      <c r="A10" s="363" t="s">
        <v>121</v>
      </c>
      <c r="B10" s="345">
        <v>6</v>
      </c>
      <c r="C10" s="343" t="s">
        <v>272</v>
      </c>
      <c r="D10" s="324" t="s">
        <v>360</v>
      </c>
      <c r="E10" s="324" t="s">
        <v>126</v>
      </c>
      <c r="F10" s="324">
        <v>692</v>
      </c>
      <c r="G10" s="324" t="s">
        <v>262</v>
      </c>
      <c r="H10" s="358" t="s">
        <v>273</v>
      </c>
      <c r="I10" s="347">
        <f>'WALL STYLE-8'!E4</f>
        <v>1965.3548387096773</v>
      </c>
      <c r="J10" s="347">
        <v>3000</v>
      </c>
      <c r="K10" s="324" t="s">
        <v>375</v>
      </c>
      <c r="L10" s="350">
        <f t="shared" si="0"/>
        <v>4965.3548387096771</v>
      </c>
      <c r="M10" s="359">
        <f>'VILLAGE CONTRIBUTION'!C11</f>
        <v>696</v>
      </c>
      <c r="N10" s="352" t="s">
        <v>278</v>
      </c>
      <c r="O10" s="352" t="s">
        <v>271</v>
      </c>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02"/>
      <c r="BO10" s="202"/>
      <c r="BP10" s="202"/>
      <c r="BQ10" s="202"/>
      <c r="BR10" s="202"/>
      <c r="BS10" s="202"/>
      <c r="BT10" s="202"/>
      <c r="BU10" s="202"/>
      <c r="BV10" s="202"/>
      <c r="BW10" s="202"/>
      <c r="BX10" s="202"/>
      <c r="BY10" s="202"/>
      <c r="BZ10" s="202"/>
      <c r="CA10" s="202"/>
      <c r="CB10" s="202"/>
      <c r="CC10" s="202"/>
      <c r="CD10" s="202"/>
      <c r="CE10" s="202"/>
      <c r="CF10" s="202"/>
      <c r="CG10" s="202"/>
      <c r="CH10" s="202"/>
      <c r="CI10" s="202"/>
      <c r="CJ10" s="202"/>
    </row>
    <row r="11" spans="1:88" s="234" customFormat="1" ht="40.5" customHeight="1" x14ac:dyDescent="0.25">
      <c r="A11" s="363" t="s">
        <v>121</v>
      </c>
      <c r="B11" s="345">
        <v>7</v>
      </c>
      <c r="C11" s="344" t="s">
        <v>267</v>
      </c>
      <c r="D11" s="324" t="s">
        <v>361</v>
      </c>
      <c r="E11" s="324" t="s">
        <v>126</v>
      </c>
      <c r="F11" s="324">
        <v>232</v>
      </c>
      <c r="G11" s="324" t="s">
        <v>262</v>
      </c>
      <c r="H11" s="358" t="s">
        <v>270</v>
      </c>
      <c r="I11" s="347">
        <f>'WALL STYLE-4'!K4</f>
        <v>1561.6129032258063</v>
      </c>
      <c r="J11" s="360">
        <f>'WALL STYLE-4'!K4</f>
        <v>1561.6129032258063</v>
      </c>
      <c r="K11" s="324" t="s">
        <v>361</v>
      </c>
      <c r="L11" s="350">
        <f t="shared" si="0"/>
        <v>3123.2258064516127</v>
      </c>
      <c r="M11" s="359">
        <f>'VILLAGE CONTRIBUTION'!C19</f>
        <v>311</v>
      </c>
      <c r="N11" s="352" t="s">
        <v>268</v>
      </c>
      <c r="O11" s="352" t="s">
        <v>269</v>
      </c>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2"/>
      <c r="CB11" s="202"/>
      <c r="CC11" s="202"/>
      <c r="CD11" s="202"/>
      <c r="CE11" s="202"/>
      <c r="CF11" s="202"/>
      <c r="CG11" s="202"/>
      <c r="CH11" s="202"/>
      <c r="CI11" s="202"/>
      <c r="CJ11" s="202"/>
    </row>
    <row r="12" spans="1:88" s="234" customFormat="1" ht="50.25" customHeight="1" x14ac:dyDescent="0.25">
      <c r="A12" s="363" t="s">
        <v>121</v>
      </c>
      <c r="B12" s="345">
        <v>8</v>
      </c>
      <c r="C12" s="344" t="s">
        <v>263</v>
      </c>
      <c r="D12" s="324" t="s">
        <v>363</v>
      </c>
      <c r="E12" s="324" t="s">
        <v>121</v>
      </c>
      <c r="F12" s="324">
        <v>396</v>
      </c>
      <c r="G12" s="324" t="s">
        <v>265</v>
      </c>
      <c r="H12" s="358" t="s">
        <v>266</v>
      </c>
      <c r="I12" s="347">
        <f>'WALL STYLE-8'!H63</f>
        <v>3930.7096774193546</v>
      </c>
      <c r="J12" s="360">
        <v>0</v>
      </c>
      <c r="K12" s="349" t="s">
        <v>281</v>
      </c>
      <c r="L12" s="350">
        <f t="shared" si="0"/>
        <v>3930.7096774193546</v>
      </c>
      <c r="M12" s="359">
        <f>'VILLAGE CONTRIBUTION'!D11</f>
        <v>464</v>
      </c>
      <c r="N12" s="352" t="s">
        <v>264</v>
      </c>
      <c r="O12" s="352" t="s">
        <v>274</v>
      </c>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02"/>
      <c r="CI12" s="202"/>
      <c r="CJ12" s="202"/>
    </row>
    <row r="13" spans="1:88" s="234" customFormat="1" ht="72.75" customHeight="1" x14ac:dyDescent="0.25">
      <c r="A13" s="363" t="s">
        <v>121</v>
      </c>
      <c r="B13" s="345">
        <v>9</v>
      </c>
      <c r="C13" s="344" t="s">
        <v>316</v>
      </c>
      <c r="D13" s="324" t="s">
        <v>349</v>
      </c>
      <c r="E13" s="324" t="s">
        <v>298</v>
      </c>
      <c r="F13" s="324">
        <v>292</v>
      </c>
      <c r="G13" s="324" t="s">
        <v>350</v>
      </c>
      <c r="H13" s="358" t="s">
        <v>348</v>
      </c>
      <c r="I13" s="347">
        <f>'PUMP '!E4</f>
        <v>1108.6451612903227</v>
      </c>
      <c r="J13" s="360">
        <v>500</v>
      </c>
      <c r="K13" s="349" t="s">
        <v>351</v>
      </c>
      <c r="L13" s="350">
        <f t="shared" si="0"/>
        <v>1608.6451612903227</v>
      </c>
      <c r="M13" s="359">
        <f>'VILLAGE CONTRIBUTION'!C10</f>
        <v>232</v>
      </c>
      <c r="N13" s="342" t="s">
        <v>355</v>
      </c>
      <c r="O13" s="342" t="s">
        <v>354</v>
      </c>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02"/>
      <c r="CI13" s="202"/>
      <c r="CJ13" s="202"/>
    </row>
    <row r="14" spans="1:88" s="234" customFormat="1" ht="50.25" customHeight="1" x14ac:dyDescent="0.25">
      <c r="A14" s="363" t="s">
        <v>121</v>
      </c>
      <c r="B14" s="345">
        <v>10</v>
      </c>
      <c r="C14" s="344" t="s">
        <v>317</v>
      </c>
      <c r="D14" s="324" t="s">
        <v>318</v>
      </c>
      <c r="E14" s="324" t="s">
        <v>298</v>
      </c>
      <c r="F14" s="324">
        <v>252</v>
      </c>
      <c r="G14" s="324" t="s">
        <v>331</v>
      </c>
      <c r="H14" s="358" t="s">
        <v>332</v>
      </c>
      <c r="I14" s="347">
        <v>0</v>
      </c>
      <c r="J14" s="360">
        <f>'3 toilets and septic tank'!F5</f>
        <v>6257.4193548387093</v>
      </c>
      <c r="K14" s="349" t="s">
        <v>330</v>
      </c>
      <c r="L14" s="350">
        <f t="shared" si="0"/>
        <v>6257.4193548387093</v>
      </c>
      <c r="M14" s="359">
        <f>'VILLAGE CONTRIBUTION'!C11</f>
        <v>696</v>
      </c>
      <c r="N14" s="342" t="s">
        <v>352</v>
      </c>
      <c r="O14" s="342" t="s">
        <v>353</v>
      </c>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2"/>
      <c r="CA14" s="202"/>
      <c r="CB14" s="202"/>
      <c r="CC14" s="202"/>
      <c r="CD14" s="202"/>
      <c r="CE14" s="202"/>
      <c r="CF14" s="202"/>
      <c r="CG14" s="202"/>
      <c r="CH14" s="202"/>
      <c r="CI14" s="202"/>
      <c r="CJ14" s="202"/>
    </row>
    <row r="15" spans="1:88" s="234" customFormat="1" ht="38.25" customHeight="1" x14ac:dyDescent="0.25">
      <c r="A15" s="363" t="s">
        <v>121</v>
      </c>
      <c r="B15" s="345">
        <v>11</v>
      </c>
      <c r="C15" s="344" t="s">
        <v>286</v>
      </c>
      <c r="D15" s="324" t="s">
        <v>287</v>
      </c>
      <c r="E15" s="324" t="s">
        <v>121</v>
      </c>
      <c r="F15" s="324">
        <v>20</v>
      </c>
      <c r="G15" s="324" t="s">
        <v>262</v>
      </c>
      <c r="H15" s="358" t="s">
        <v>290</v>
      </c>
      <c r="I15" s="347">
        <f>'WALL STYLE-8'!E58</f>
        <v>1706.6451612903227</v>
      </c>
      <c r="J15" s="360">
        <v>0</v>
      </c>
      <c r="K15" s="324" t="s">
        <v>281</v>
      </c>
      <c r="L15" s="350">
        <f t="shared" si="0"/>
        <v>1706.6451612903227</v>
      </c>
      <c r="M15" s="351">
        <f>'VILLAGE CONTRIBUTION'!C10</f>
        <v>232</v>
      </c>
      <c r="N15" s="352" t="s">
        <v>289</v>
      </c>
      <c r="O15" s="352" t="s">
        <v>288</v>
      </c>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c r="CA15" s="202"/>
      <c r="CB15" s="202"/>
      <c r="CC15" s="202"/>
      <c r="CD15" s="202"/>
      <c r="CE15" s="202"/>
      <c r="CF15" s="202"/>
      <c r="CG15" s="202"/>
      <c r="CH15" s="202"/>
      <c r="CI15" s="202"/>
      <c r="CJ15" s="202"/>
    </row>
    <row r="16" spans="1:88" s="234" customFormat="1" ht="75.75" customHeight="1" x14ac:dyDescent="0.25">
      <c r="A16" s="363" t="s">
        <v>121</v>
      </c>
      <c r="B16" s="345">
        <v>12</v>
      </c>
      <c r="C16" s="344" t="s">
        <v>291</v>
      </c>
      <c r="D16" s="324" t="s">
        <v>300</v>
      </c>
      <c r="E16" s="324" t="s">
        <v>298</v>
      </c>
      <c r="F16" s="324">
        <v>184</v>
      </c>
      <c r="G16" s="324" t="s">
        <v>260</v>
      </c>
      <c r="H16" s="358" t="s">
        <v>292</v>
      </c>
      <c r="I16" s="347">
        <f>'WALL STYLE-8'!H66</f>
        <v>2948.0322580645161</v>
      </c>
      <c r="J16" s="348">
        <v>1500</v>
      </c>
      <c r="K16" s="324" t="s">
        <v>333</v>
      </c>
      <c r="L16" s="350">
        <f t="shared" si="0"/>
        <v>4448.0322580645161</v>
      </c>
      <c r="M16" s="351">
        <f>'VILLAGE CONTRIBUTION'!C28</f>
        <v>361</v>
      </c>
      <c r="N16" s="352" t="s">
        <v>345</v>
      </c>
      <c r="O16" s="352" t="s">
        <v>344</v>
      </c>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202"/>
      <c r="CC16" s="202"/>
      <c r="CD16" s="202"/>
      <c r="CE16" s="202"/>
      <c r="CF16" s="202"/>
      <c r="CG16" s="202"/>
      <c r="CH16" s="202"/>
      <c r="CI16" s="202"/>
      <c r="CJ16" s="202"/>
    </row>
    <row r="17" spans="1:88" s="234" customFormat="1" ht="48.75" customHeight="1" x14ac:dyDescent="0.25">
      <c r="A17" s="363" t="s">
        <v>121</v>
      </c>
      <c r="B17" s="345">
        <v>13</v>
      </c>
      <c r="C17" s="361" t="s">
        <v>347</v>
      </c>
      <c r="D17" s="324" t="s">
        <v>373</v>
      </c>
      <c r="E17" s="324" t="s">
        <v>298</v>
      </c>
      <c r="F17" s="324">
        <v>250</v>
      </c>
      <c r="G17" s="324" t="s">
        <v>369</v>
      </c>
      <c r="H17" s="358"/>
      <c r="I17" s="347">
        <v>0</v>
      </c>
      <c r="J17" s="348">
        <f>'10,000 RAIN'!E4</f>
        <v>4781.0116129032258</v>
      </c>
      <c r="K17" s="324" t="s">
        <v>299</v>
      </c>
      <c r="L17" s="350">
        <f t="shared" si="0"/>
        <v>4781.0116129032258</v>
      </c>
      <c r="M17" s="351">
        <f>'VILLAGE CONTRIBUTION'!C11</f>
        <v>696</v>
      </c>
      <c r="N17" s="352" t="s">
        <v>345</v>
      </c>
      <c r="O17" s="352" t="s">
        <v>344</v>
      </c>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202"/>
      <c r="BI17" s="202"/>
      <c r="BJ17" s="202"/>
      <c r="BK17" s="202"/>
      <c r="BL17" s="202"/>
      <c r="BM17" s="202"/>
      <c r="BN17" s="202"/>
      <c r="BO17" s="202"/>
      <c r="BP17" s="202"/>
      <c r="BQ17" s="202"/>
      <c r="BR17" s="202"/>
      <c r="BS17" s="202"/>
      <c r="BT17" s="202"/>
      <c r="BU17" s="202"/>
      <c r="BV17" s="202"/>
      <c r="BW17" s="202"/>
      <c r="BX17" s="202"/>
      <c r="BY17" s="202"/>
      <c r="BZ17" s="202"/>
      <c r="CA17" s="202"/>
      <c r="CB17" s="202"/>
      <c r="CC17" s="202"/>
      <c r="CD17" s="202"/>
      <c r="CE17" s="202"/>
      <c r="CF17" s="202"/>
      <c r="CG17" s="202"/>
      <c r="CH17" s="202"/>
      <c r="CI17" s="202"/>
      <c r="CJ17" s="202"/>
    </row>
    <row r="18" spans="1:88" s="234" customFormat="1" ht="27.75" customHeight="1" x14ac:dyDescent="0.25">
      <c r="A18" s="363" t="s">
        <v>121</v>
      </c>
      <c r="B18" s="345">
        <v>14</v>
      </c>
      <c r="C18" s="361" t="s">
        <v>346</v>
      </c>
      <c r="D18" s="324" t="s">
        <v>315</v>
      </c>
      <c r="E18" s="324" t="s">
        <v>121</v>
      </c>
      <c r="F18" s="324">
        <v>48</v>
      </c>
      <c r="G18" s="324" t="s">
        <v>262</v>
      </c>
      <c r="H18" s="358" t="s">
        <v>314</v>
      </c>
      <c r="I18" s="347">
        <f>'WALL STYLE-8'!E4</f>
        <v>1965.3548387096773</v>
      </c>
      <c r="J18" s="348">
        <v>0</v>
      </c>
      <c r="K18" s="349" t="s">
        <v>281</v>
      </c>
      <c r="L18" s="350">
        <f t="shared" si="0"/>
        <v>1965.3548387096773</v>
      </c>
      <c r="M18" s="351">
        <f>'VILLAGE CONTRIBUTION'!C10</f>
        <v>232</v>
      </c>
      <c r="N18" s="342" t="s">
        <v>356</v>
      </c>
      <c r="O18" s="342" t="s">
        <v>357</v>
      </c>
      <c r="P18" s="202"/>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202"/>
      <c r="BI18" s="202"/>
      <c r="BJ18" s="202"/>
      <c r="BK18" s="202"/>
      <c r="BL18" s="202"/>
      <c r="BM18" s="202"/>
      <c r="BN18" s="202"/>
      <c r="BO18" s="202"/>
      <c r="BP18" s="202"/>
      <c r="BQ18" s="202"/>
      <c r="BR18" s="202"/>
      <c r="BS18" s="202"/>
      <c r="BT18" s="202"/>
      <c r="BU18" s="202"/>
      <c r="BV18" s="202"/>
      <c r="BW18" s="202"/>
      <c r="BX18" s="202"/>
      <c r="BY18" s="202"/>
      <c r="BZ18" s="202"/>
      <c r="CA18" s="202"/>
      <c r="CB18" s="202"/>
      <c r="CC18" s="202"/>
      <c r="CD18" s="202"/>
      <c r="CE18" s="202"/>
      <c r="CF18" s="202"/>
      <c r="CG18" s="202"/>
      <c r="CH18" s="202"/>
      <c r="CI18" s="202"/>
      <c r="CJ18" s="202"/>
    </row>
    <row r="19" spans="1:88" s="234" customFormat="1" ht="39" customHeight="1" thickBot="1" x14ac:dyDescent="0.3">
      <c r="A19" s="363" t="s">
        <v>121</v>
      </c>
      <c r="B19" s="345">
        <v>15</v>
      </c>
      <c r="C19" s="361" t="s">
        <v>293</v>
      </c>
      <c r="D19" s="324" t="s">
        <v>279</v>
      </c>
      <c r="E19" s="324" t="s">
        <v>121</v>
      </c>
      <c r="F19" s="324">
        <v>139</v>
      </c>
      <c r="G19" s="324" t="s">
        <v>262</v>
      </c>
      <c r="H19" s="358" t="s">
        <v>294</v>
      </c>
      <c r="I19" s="347">
        <f>'WALL STYLE-8'!E4</f>
        <v>1965.3548387096773</v>
      </c>
      <c r="J19" s="360">
        <v>0</v>
      </c>
      <c r="K19" s="349" t="s">
        <v>281</v>
      </c>
      <c r="L19" s="350">
        <f t="shared" si="0"/>
        <v>1965.3548387096773</v>
      </c>
      <c r="M19" s="351">
        <f>'VILLAGE CONTRIBUTION'!C10</f>
        <v>232</v>
      </c>
      <c r="N19" s="352" t="s">
        <v>359</v>
      </c>
      <c r="O19" s="352" t="s">
        <v>359</v>
      </c>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202"/>
      <c r="BN19" s="202"/>
      <c r="BO19" s="202"/>
      <c r="BP19" s="202"/>
      <c r="BQ19" s="202"/>
      <c r="BR19" s="202"/>
      <c r="BS19" s="202"/>
      <c r="BT19" s="202"/>
      <c r="BU19" s="202"/>
      <c r="BV19" s="202"/>
      <c r="BW19" s="202"/>
      <c r="BX19" s="202"/>
      <c r="BY19" s="202"/>
      <c r="BZ19" s="202"/>
      <c r="CA19" s="202"/>
      <c r="CB19" s="202"/>
      <c r="CC19" s="202"/>
      <c r="CD19" s="202"/>
      <c r="CE19" s="202"/>
      <c r="CF19" s="202"/>
      <c r="CG19" s="202"/>
      <c r="CH19" s="202"/>
      <c r="CI19" s="202"/>
      <c r="CJ19" s="202"/>
    </row>
    <row r="20" spans="1:88" s="164" customFormat="1" ht="46.5" customHeight="1" thickBot="1" x14ac:dyDescent="0.3">
      <c r="A20" s="364"/>
      <c r="B20" s="326"/>
      <c r="C20" s="270"/>
      <c r="D20" s="266"/>
      <c r="E20" s="258" t="s">
        <v>97</v>
      </c>
      <c r="F20" s="259" t="s">
        <v>96</v>
      </c>
      <c r="G20" s="260"/>
      <c r="H20" s="261"/>
      <c r="I20" s="262">
        <f>SUM(I5:I19)</f>
        <v>23936.483870967742</v>
      </c>
      <c r="J20" s="263">
        <f>SUM(J5:J19)</f>
        <v>22161.656774193547</v>
      </c>
      <c r="K20" s="264"/>
      <c r="L20" s="265">
        <f>SUM(L5:L19)</f>
        <v>46098.140645161286</v>
      </c>
      <c r="M20" s="267">
        <f>SUM(M5:M19)</f>
        <v>6551</v>
      </c>
      <c r="N20" s="268"/>
      <c r="O20" s="269"/>
      <c r="P20" s="255"/>
      <c r="Q20" s="255"/>
      <c r="R20" s="255"/>
      <c r="S20" s="255"/>
      <c r="T20" s="255"/>
      <c r="U20" s="255"/>
      <c r="V20" s="255"/>
      <c r="W20" s="255"/>
      <c r="X20" s="255"/>
      <c r="Y20" s="255"/>
      <c r="Z20" s="255"/>
      <c r="AA20" s="255"/>
      <c r="AB20" s="255"/>
      <c r="AC20" s="255"/>
      <c r="AD20" s="255"/>
      <c r="AE20" s="255"/>
      <c r="AF20" s="255"/>
      <c r="AG20" s="255"/>
      <c r="AH20" s="255"/>
      <c r="AI20" s="255"/>
      <c r="AJ20" s="255"/>
      <c r="AK20" s="255"/>
      <c r="AL20" s="255"/>
      <c r="AM20" s="255"/>
      <c r="AN20" s="255"/>
      <c r="AO20" s="255"/>
      <c r="AP20" s="255"/>
      <c r="AQ20" s="255"/>
      <c r="AR20" s="255"/>
      <c r="AS20" s="255"/>
      <c r="AT20" s="255"/>
      <c r="AU20" s="255"/>
      <c r="AV20" s="255"/>
      <c r="AW20" s="255"/>
      <c r="AX20" s="255"/>
      <c r="AY20" s="255"/>
      <c r="AZ20" s="255"/>
      <c r="BA20" s="255"/>
      <c r="BB20" s="255"/>
      <c r="BC20" s="255"/>
      <c r="BD20" s="255"/>
      <c r="BE20" s="255"/>
      <c r="BF20" s="255"/>
      <c r="BG20" s="255"/>
      <c r="BH20" s="255"/>
      <c r="BI20" s="255"/>
      <c r="BJ20" s="255"/>
      <c r="BK20" s="255"/>
      <c r="BL20" s="255"/>
      <c r="BM20" s="255"/>
      <c r="BN20" s="255"/>
      <c r="BO20" s="255"/>
      <c r="BP20" s="255"/>
      <c r="BQ20" s="255"/>
      <c r="BR20" s="255"/>
      <c r="BS20" s="255"/>
      <c r="BT20" s="255"/>
      <c r="BU20" s="255"/>
      <c r="BV20" s="255"/>
      <c r="BW20" s="255"/>
      <c r="BX20" s="255"/>
      <c r="BY20" s="255"/>
      <c r="BZ20" s="255"/>
      <c r="CA20" s="255"/>
      <c r="CB20" s="255"/>
      <c r="CC20" s="255"/>
      <c r="CD20" s="255"/>
      <c r="CE20" s="255"/>
      <c r="CF20" s="255"/>
      <c r="CG20" s="255"/>
      <c r="CH20" s="255"/>
      <c r="CI20" s="255"/>
      <c r="CJ20" s="255"/>
    </row>
    <row r="21" spans="1:88" s="329" customFormat="1" ht="61.5" thickBot="1" x14ac:dyDescent="0.4">
      <c r="A21" s="364"/>
      <c r="B21" s="327"/>
      <c r="C21" s="330"/>
      <c r="D21" s="331"/>
      <c r="E21" s="332">
        <f>J21/F21</f>
        <v>12.332300868154437</v>
      </c>
      <c r="F21" s="333">
        <f>SUM(F5:F19)</f>
        <v>3738</v>
      </c>
      <c r="G21" s="334"/>
      <c r="H21" s="335"/>
      <c r="I21" s="336" t="s">
        <v>141</v>
      </c>
      <c r="J21" s="337">
        <f>I20+J20</f>
        <v>46098.140645161286</v>
      </c>
      <c r="K21" s="338"/>
      <c r="L21" s="339"/>
      <c r="M21" s="340" t="s">
        <v>140</v>
      </c>
      <c r="N21" s="330"/>
      <c r="O21" s="330"/>
      <c r="P21" s="341"/>
      <c r="Q21" s="341"/>
      <c r="R21" s="341"/>
      <c r="S21" s="341"/>
      <c r="T21" s="341"/>
      <c r="U21" s="341"/>
      <c r="V21" s="341"/>
      <c r="W21" s="341"/>
      <c r="X21" s="341"/>
      <c r="Y21" s="341"/>
      <c r="Z21" s="341"/>
      <c r="AA21" s="341"/>
      <c r="AB21" s="341"/>
      <c r="AC21" s="341"/>
      <c r="AD21" s="341"/>
      <c r="AE21" s="341"/>
      <c r="AF21" s="341"/>
      <c r="AG21" s="341"/>
      <c r="AH21" s="341"/>
      <c r="AI21" s="341"/>
      <c r="AJ21" s="341"/>
      <c r="AK21" s="341"/>
      <c r="AL21" s="341"/>
      <c r="AM21" s="341"/>
      <c r="AN21" s="341"/>
      <c r="AO21" s="341"/>
      <c r="AP21" s="341"/>
      <c r="AQ21" s="341"/>
      <c r="AR21" s="341"/>
      <c r="AS21" s="341"/>
      <c r="AT21" s="341"/>
      <c r="AU21" s="341"/>
      <c r="AV21" s="341"/>
      <c r="AW21" s="341"/>
      <c r="AX21" s="341"/>
      <c r="AY21" s="341"/>
      <c r="AZ21" s="341"/>
      <c r="BA21" s="341"/>
      <c r="BB21" s="341"/>
      <c r="BC21" s="341"/>
      <c r="BD21" s="341"/>
      <c r="BE21" s="341"/>
      <c r="BF21" s="341"/>
      <c r="BG21" s="341"/>
      <c r="BH21" s="341"/>
      <c r="BI21" s="341"/>
      <c r="BJ21" s="341"/>
      <c r="BK21" s="341"/>
      <c r="BL21" s="341"/>
      <c r="BM21" s="341"/>
      <c r="BN21" s="341"/>
      <c r="BO21" s="341"/>
      <c r="BP21" s="341"/>
      <c r="BQ21" s="341"/>
      <c r="BR21" s="341"/>
      <c r="BS21" s="341"/>
      <c r="BT21" s="341"/>
      <c r="BU21" s="341"/>
      <c r="BV21" s="341"/>
      <c r="BW21" s="341"/>
      <c r="BX21" s="341"/>
      <c r="BY21" s="341"/>
      <c r="BZ21" s="341"/>
      <c r="CA21" s="341"/>
      <c r="CB21" s="341"/>
      <c r="CC21" s="341"/>
      <c r="CD21" s="341"/>
      <c r="CE21" s="341"/>
      <c r="CF21" s="341"/>
      <c r="CG21" s="341"/>
      <c r="CH21" s="341"/>
      <c r="CI21" s="341"/>
      <c r="CJ21" s="341"/>
    </row>
    <row r="22" spans="1:88" ht="59.25" customHeight="1" x14ac:dyDescent="0.35">
      <c r="B22" s="328"/>
      <c r="C22" s="243"/>
      <c r="D22" s="243"/>
      <c r="E22" s="250"/>
      <c r="F22" s="232"/>
      <c r="G22" s="251"/>
      <c r="H22" s="247"/>
      <c r="I22" s="247"/>
      <c r="J22" s="252"/>
      <c r="K22" s="233"/>
      <c r="L22" s="249"/>
      <c r="M22" s="233"/>
      <c r="N22" s="233"/>
      <c r="O22" s="233"/>
    </row>
  </sheetData>
  <phoneticPr fontId="4" type="noConversion"/>
  <pageMargins left="0.25" right="0.25" top="0" bottom="0" header="0.3" footer="0.3"/>
  <pageSetup orientation="landscape"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7"/>
  <sheetViews>
    <sheetView workbookViewId="0">
      <selection activeCell="A2" sqref="A2"/>
    </sheetView>
  </sheetViews>
  <sheetFormatPr defaultColWidth="9.140625" defaultRowHeight="15" x14ac:dyDescent="0.25"/>
  <cols>
    <col min="4" max="4" width="10.5703125" customWidth="1"/>
    <col min="5" max="5" width="30.42578125" bestFit="1" customWidth="1"/>
  </cols>
  <sheetData>
    <row r="1" spans="1:5" ht="18" x14ac:dyDescent="0.25">
      <c r="A1" s="166" t="s">
        <v>144</v>
      </c>
      <c r="B1" s="167"/>
      <c r="C1" s="167"/>
      <c r="D1" s="167"/>
    </row>
    <row r="2" spans="1:5" ht="15.75" x14ac:dyDescent="0.25">
      <c r="A2" s="168"/>
      <c r="B2" s="169"/>
      <c r="C2" s="193" t="s">
        <v>259</v>
      </c>
      <c r="D2" s="167"/>
    </row>
    <row r="3" spans="1:5" ht="15.75" x14ac:dyDescent="0.25">
      <c r="A3" s="168"/>
      <c r="B3" s="167"/>
      <c r="C3" s="167"/>
      <c r="D3" s="167"/>
    </row>
    <row r="4" spans="1:5" ht="15.75" x14ac:dyDescent="0.25">
      <c r="A4" s="168"/>
      <c r="B4" s="171"/>
      <c r="C4" s="171"/>
      <c r="D4" s="167"/>
    </row>
    <row r="5" spans="1:5" ht="15.75" x14ac:dyDescent="0.25">
      <c r="A5" s="168"/>
      <c r="B5" s="167"/>
      <c r="C5" s="167"/>
      <c r="D5" s="214"/>
    </row>
    <row r="6" spans="1:5" x14ac:dyDescent="0.25">
      <c r="A6" s="1"/>
      <c r="B6" s="2"/>
      <c r="C6" s="47"/>
      <c r="D6" s="3" t="s">
        <v>0</v>
      </c>
      <c r="E6" s="4" t="s">
        <v>149</v>
      </c>
    </row>
    <row r="7" spans="1:5" ht="15" customHeight="1" x14ac:dyDescent="0.25">
      <c r="A7" s="391" t="s">
        <v>236</v>
      </c>
      <c r="B7" s="391" t="s">
        <v>151</v>
      </c>
      <c r="C7" s="394" t="s">
        <v>152</v>
      </c>
      <c r="D7" s="174" t="s">
        <v>1</v>
      </c>
      <c r="E7" s="215">
        <f>E8/7.75</f>
        <v>4427.7419354838712</v>
      </c>
    </row>
    <row r="8" spans="1:5" x14ac:dyDescent="0.25">
      <c r="A8" s="392" t="s">
        <v>153</v>
      </c>
      <c r="B8" s="392"/>
      <c r="C8" s="395"/>
      <c r="D8" s="176" t="s">
        <v>2</v>
      </c>
      <c r="E8" s="177">
        <f>D77</f>
        <v>34315</v>
      </c>
    </row>
    <row r="9" spans="1:5" ht="15" customHeight="1" x14ac:dyDescent="0.25">
      <c r="A9" s="392"/>
      <c r="B9" s="392" t="s">
        <v>3</v>
      </c>
      <c r="C9" s="395"/>
      <c r="D9" s="402" t="s">
        <v>156</v>
      </c>
      <c r="E9" s="402" t="s">
        <v>157</v>
      </c>
    </row>
    <row r="10" spans="1:5" x14ac:dyDescent="0.25">
      <c r="A10" s="393"/>
      <c r="B10" s="393" t="s">
        <v>4</v>
      </c>
      <c r="C10" s="396" t="s">
        <v>5</v>
      </c>
      <c r="D10" s="403"/>
      <c r="E10" s="403" t="s">
        <v>6</v>
      </c>
    </row>
    <row r="11" spans="1:5" x14ac:dyDescent="0.25">
      <c r="A11" s="7"/>
      <c r="B11" s="8"/>
      <c r="C11" s="40"/>
      <c r="D11" s="9"/>
      <c r="E11" s="1"/>
    </row>
    <row r="12" spans="1:5" x14ac:dyDescent="0.25">
      <c r="A12" s="1">
        <v>4</v>
      </c>
      <c r="B12" s="2">
        <f>A12</f>
        <v>4</v>
      </c>
      <c r="C12" s="39">
        <v>160</v>
      </c>
      <c r="D12" s="12">
        <f t="shared" ref="D12:D25" si="0">SUM(B12*C12)</f>
        <v>640</v>
      </c>
      <c r="E12" s="13" t="s">
        <v>158</v>
      </c>
    </row>
    <row r="13" spans="1:5" x14ac:dyDescent="0.25">
      <c r="A13" s="1">
        <v>3</v>
      </c>
      <c r="B13" s="2">
        <f t="shared" ref="B13:B74" si="1">A13</f>
        <v>3</v>
      </c>
      <c r="C13" s="39">
        <v>125</v>
      </c>
      <c r="D13" s="12">
        <f t="shared" si="0"/>
        <v>375</v>
      </c>
      <c r="E13" s="13" t="s">
        <v>159</v>
      </c>
    </row>
    <row r="14" spans="1:5" x14ac:dyDescent="0.25">
      <c r="A14" s="10">
        <v>3</v>
      </c>
      <c r="B14" s="2">
        <f t="shared" si="1"/>
        <v>3</v>
      </c>
      <c r="C14" s="41">
        <v>0</v>
      </c>
      <c r="D14" s="12">
        <f t="shared" si="0"/>
        <v>0</v>
      </c>
      <c r="E14" s="16" t="s">
        <v>160</v>
      </c>
    </row>
    <row r="15" spans="1:5" x14ac:dyDescent="0.25">
      <c r="A15" s="1">
        <v>40</v>
      </c>
      <c r="B15" s="2">
        <f t="shared" si="1"/>
        <v>40</v>
      </c>
      <c r="C15" s="39">
        <v>74</v>
      </c>
      <c r="D15" s="12">
        <f t="shared" si="0"/>
        <v>2960</v>
      </c>
      <c r="E15" s="13" t="s">
        <v>161</v>
      </c>
    </row>
    <row r="16" spans="1:5" x14ac:dyDescent="0.25">
      <c r="A16" s="1">
        <v>550</v>
      </c>
      <c r="B16" s="2">
        <f t="shared" si="1"/>
        <v>550</v>
      </c>
      <c r="C16" s="39">
        <v>5</v>
      </c>
      <c r="D16" s="12">
        <f t="shared" si="0"/>
        <v>2750</v>
      </c>
      <c r="E16" s="13" t="s">
        <v>162</v>
      </c>
    </row>
    <row r="17" spans="1:5" x14ac:dyDescent="0.25">
      <c r="A17" s="10">
        <v>0</v>
      </c>
      <c r="B17" s="2">
        <f t="shared" si="1"/>
        <v>0</v>
      </c>
      <c r="C17" s="41">
        <v>0</v>
      </c>
      <c r="D17" s="12">
        <f t="shared" si="0"/>
        <v>0</v>
      </c>
      <c r="E17" s="16" t="s">
        <v>163</v>
      </c>
    </row>
    <row r="18" spans="1:5" x14ac:dyDescent="0.25">
      <c r="A18" s="10">
        <v>4</v>
      </c>
      <c r="B18" s="2">
        <f t="shared" si="1"/>
        <v>4</v>
      </c>
      <c r="C18" s="41">
        <v>0</v>
      </c>
      <c r="D18" s="12">
        <f t="shared" si="0"/>
        <v>0</v>
      </c>
      <c r="E18" s="16" t="s">
        <v>164</v>
      </c>
    </row>
    <row r="19" spans="1:5" x14ac:dyDescent="0.25">
      <c r="A19" s="10">
        <v>4</v>
      </c>
      <c r="B19" s="2">
        <f t="shared" si="1"/>
        <v>4</v>
      </c>
      <c r="C19" s="41">
        <v>0</v>
      </c>
      <c r="D19" s="12">
        <f t="shared" si="0"/>
        <v>0</v>
      </c>
      <c r="E19" s="16" t="s">
        <v>165</v>
      </c>
    </row>
    <row r="20" spans="1:5" x14ac:dyDescent="0.25">
      <c r="A20" s="1">
        <v>2</v>
      </c>
      <c r="B20" s="2">
        <f t="shared" si="1"/>
        <v>2</v>
      </c>
      <c r="C20" s="39">
        <v>2000</v>
      </c>
      <c r="D20" s="12">
        <f t="shared" si="0"/>
        <v>4000</v>
      </c>
      <c r="E20" s="17" t="s">
        <v>237</v>
      </c>
    </row>
    <row r="21" spans="1:5" x14ac:dyDescent="0.25">
      <c r="A21" s="1">
        <v>6</v>
      </c>
      <c r="B21" s="2">
        <f t="shared" si="1"/>
        <v>6</v>
      </c>
      <c r="C21" s="39">
        <v>750</v>
      </c>
      <c r="D21" s="12">
        <f t="shared" si="0"/>
        <v>4500</v>
      </c>
      <c r="E21" s="17" t="s">
        <v>238</v>
      </c>
    </row>
    <row r="22" spans="1:5" x14ac:dyDescent="0.25">
      <c r="A22" s="1">
        <v>1.5</v>
      </c>
      <c r="B22" s="2">
        <f t="shared" si="1"/>
        <v>1.5</v>
      </c>
      <c r="C22" s="39">
        <v>1400</v>
      </c>
      <c r="D22" s="12">
        <f t="shared" si="0"/>
        <v>2100</v>
      </c>
      <c r="E22" s="17" t="s">
        <v>17</v>
      </c>
    </row>
    <row r="23" spans="1:5" x14ac:dyDescent="0.25">
      <c r="A23" s="1">
        <v>6</v>
      </c>
      <c r="B23" s="2">
        <f t="shared" si="1"/>
        <v>6</v>
      </c>
      <c r="C23" s="39">
        <v>1000</v>
      </c>
      <c r="D23" s="12">
        <f t="shared" si="0"/>
        <v>6000</v>
      </c>
      <c r="E23" s="17" t="s">
        <v>239</v>
      </c>
    </row>
    <row r="24" spans="1:5" x14ac:dyDescent="0.25">
      <c r="A24" s="1">
        <v>3</v>
      </c>
      <c r="B24" s="2">
        <f t="shared" si="1"/>
        <v>3</v>
      </c>
      <c r="C24" s="39">
        <v>1200</v>
      </c>
      <c r="D24" s="12">
        <f t="shared" si="0"/>
        <v>3600</v>
      </c>
      <c r="E24" s="17" t="s">
        <v>167</v>
      </c>
    </row>
    <row r="25" spans="1:5" x14ac:dyDescent="0.25">
      <c r="A25" s="1">
        <v>3</v>
      </c>
      <c r="B25" s="2">
        <f t="shared" si="1"/>
        <v>3</v>
      </c>
      <c r="C25" s="39">
        <v>1200</v>
      </c>
      <c r="D25" s="12">
        <f t="shared" si="0"/>
        <v>3600</v>
      </c>
      <c r="E25" s="17" t="s">
        <v>168</v>
      </c>
    </row>
    <row r="26" spans="1:5" ht="36" x14ac:dyDescent="0.25">
      <c r="A26" s="1">
        <v>1</v>
      </c>
      <c r="B26" s="2">
        <f t="shared" ref="B26" si="2">SUM(A26)</f>
        <v>1</v>
      </c>
      <c r="C26" s="39">
        <v>1600</v>
      </c>
      <c r="D26" s="12">
        <f>B26*C26</f>
        <v>1600</v>
      </c>
      <c r="E26" s="143" t="s">
        <v>128</v>
      </c>
    </row>
    <row r="27" spans="1:5" x14ac:dyDescent="0.25">
      <c r="A27" s="181"/>
      <c r="B27" s="2">
        <f t="shared" si="1"/>
        <v>0</v>
      </c>
      <c r="C27" s="183" t="s">
        <v>8</v>
      </c>
      <c r="D27" s="209">
        <f>SUM(D12:D26)</f>
        <v>32125</v>
      </c>
      <c r="E27" s="17"/>
    </row>
    <row r="28" spans="1:5" x14ac:dyDescent="0.25">
      <c r="A28" s="184"/>
      <c r="B28" s="2">
        <f t="shared" si="1"/>
        <v>0</v>
      </c>
      <c r="C28" s="66"/>
      <c r="D28" s="36"/>
      <c r="E28" s="29" t="s">
        <v>9</v>
      </c>
    </row>
    <row r="29" spans="1:5" x14ac:dyDescent="0.25">
      <c r="A29" s="1">
        <v>10</v>
      </c>
      <c r="B29" s="2">
        <f t="shared" si="1"/>
        <v>10</v>
      </c>
      <c r="C29" s="39">
        <v>6</v>
      </c>
      <c r="D29" s="12">
        <f t="shared" ref="D29:D40" si="3">B29*C29</f>
        <v>60</v>
      </c>
      <c r="E29" s="30" t="s">
        <v>169</v>
      </c>
    </row>
    <row r="30" spans="1:5" x14ac:dyDescent="0.25">
      <c r="A30" s="11">
        <v>4</v>
      </c>
      <c r="B30" s="2">
        <f t="shared" si="1"/>
        <v>4</v>
      </c>
      <c r="C30" s="39">
        <v>310</v>
      </c>
      <c r="D30" s="12">
        <f t="shared" si="3"/>
        <v>1240</v>
      </c>
      <c r="E30" s="13" t="s">
        <v>170</v>
      </c>
    </row>
    <row r="31" spans="1:5" x14ac:dyDescent="0.25">
      <c r="A31" s="1"/>
      <c r="B31" s="2">
        <f t="shared" si="1"/>
        <v>0</v>
      </c>
      <c r="C31" s="39">
        <v>265</v>
      </c>
      <c r="D31" s="12">
        <f t="shared" si="3"/>
        <v>0</v>
      </c>
      <c r="E31" s="13" t="s">
        <v>171</v>
      </c>
    </row>
    <row r="32" spans="1:5" x14ac:dyDescent="0.25">
      <c r="A32" s="1">
        <v>1</v>
      </c>
      <c r="B32" s="2">
        <f t="shared" si="1"/>
        <v>1</v>
      </c>
      <c r="C32" s="39">
        <v>7</v>
      </c>
      <c r="D32" s="12">
        <f t="shared" si="3"/>
        <v>7</v>
      </c>
      <c r="E32" s="13" t="s">
        <v>172</v>
      </c>
    </row>
    <row r="33" spans="1:5" x14ac:dyDescent="0.25">
      <c r="A33" s="1">
        <v>3</v>
      </c>
      <c r="B33" s="2">
        <f t="shared" si="1"/>
        <v>3</v>
      </c>
      <c r="C33" s="39">
        <v>6</v>
      </c>
      <c r="D33" s="12">
        <f t="shared" si="3"/>
        <v>18</v>
      </c>
      <c r="E33" s="13" t="s">
        <v>173</v>
      </c>
    </row>
    <row r="34" spans="1:5" x14ac:dyDescent="0.25">
      <c r="A34" s="1">
        <v>1</v>
      </c>
      <c r="B34" s="2">
        <f t="shared" si="1"/>
        <v>1</v>
      </c>
      <c r="C34" s="39">
        <v>20</v>
      </c>
      <c r="D34" s="12">
        <f t="shared" si="3"/>
        <v>20</v>
      </c>
      <c r="E34" s="13" t="s">
        <v>240</v>
      </c>
    </row>
    <row r="35" spans="1:5" x14ac:dyDescent="0.25">
      <c r="A35" s="1"/>
      <c r="B35" s="2">
        <f t="shared" si="1"/>
        <v>0</v>
      </c>
      <c r="C35" s="39">
        <v>850</v>
      </c>
      <c r="D35" s="12">
        <f t="shared" si="3"/>
        <v>0</v>
      </c>
      <c r="E35" s="13" t="s">
        <v>241</v>
      </c>
    </row>
    <row r="36" spans="1:5" x14ac:dyDescent="0.25">
      <c r="A36" s="1">
        <v>3</v>
      </c>
      <c r="B36" s="2">
        <f t="shared" si="1"/>
        <v>3</v>
      </c>
      <c r="C36" s="39">
        <v>6</v>
      </c>
      <c r="D36" s="12">
        <f t="shared" si="3"/>
        <v>18</v>
      </c>
      <c r="E36" s="13" t="s">
        <v>174</v>
      </c>
    </row>
    <row r="37" spans="1:5" x14ac:dyDescent="0.25">
      <c r="A37" s="21">
        <v>3</v>
      </c>
      <c r="B37" s="2">
        <f t="shared" si="1"/>
        <v>3</v>
      </c>
      <c r="C37" s="47">
        <v>15</v>
      </c>
      <c r="D37" s="12">
        <f t="shared" si="3"/>
        <v>45</v>
      </c>
      <c r="E37" s="23" t="s">
        <v>242</v>
      </c>
    </row>
    <row r="38" spans="1:5" x14ac:dyDescent="0.25">
      <c r="A38" s="21">
        <v>1</v>
      </c>
      <c r="B38" s="2">
        <f t="shared" si="1"/>
        <v>1</v>
      </c>
      <c r="C38" s="47">
        <v>12</v>
      </c>
      <c r="D38" s="12">
        <f t="shared" si="3"/>
        <v>12</v>
      </c>
      <c r="E38" s="23" t="s">
        <v>243</v>
      </c>
    </row>
    <row r="39" spans="1:5" x14ac:dyDescent="0.25">
      <c r="A39" s="21">
        <v>3</v>
      </c>
      <c r="B39" s="2">
        <f t="shared" si="1"/>
        <v>3</v>
      </c>
      <c r="C39" s="47">
        <v>45</v>
      </c>
      <c r="D39" s="12">
        <f t="shared" si="3"/>
        <v>135</v>
      </c>
      <c r="E39" s="23" t="s">
        <v>175</v>
      </c>
    </row>
    <row r="40" spans="1:5" x14ac:dyDescent="0.25">
      <c r="A40" s="21">
        <v>0</v>
      </c>
      <c r="B40" s="2">
        <f t="shared" si="1"/>
        <v>0</v>
      </c>
      <c r="C40" s="47">
        <v>65</v>
      </c>
      <c r="D40" s="12">
        <f t="shared" si="3"/>
        <v>0</v>
      </c>
      <c r="E40" s="23" t="s">
        <v>176</v>
      </c>
    </row>
    <row r="41" spans="1:5" x14ac:dyDescent="0.25">
      <c r="A41" s="185"/>
      <c r="B41" s="2">
        <f t="shared" si="1"/>
        <v>0</v>
      </c>
      <c r="C41" s="183" t="s">
        <v>8</v>
      </c>
      <c r="D41" s="209">
        <f>SUM(D29:D40)</f>
        <v>1555</v>
      </c>
      <c r="E41" s="17"/>
    </row>
    <row r="42" spans="1:5" x14ac:dyDescent="0.25">
      <c r="A42" s="184"/>
      <c r="B42" s="2">
        <f t="shared" si="1"/>
        <v>0</v>
      </c>
      <c r="C42" s="42"/>
      <c r="D42" s="28"/>
      <c r="E42" s="29" t="s">
        <v>10</v>
      </c>
    </row>
    <row r="43" spans="1:5" x14ac:dyDescent="0.25">
      <c r="A43" s="184"/>
      <c r="B43" s="2">
        <f t="shared" si="1"/>
        <v>0</v>
      </c>
      <c r="C43" s="42"/>
      <c r="D43" s="28"/>
      <c r="E43" s="221" t="s">
        <v>244</v>
      </c>
    </row>
    <row r="44" spans="1:5" x14ac:dyDescent="0.25">
      <c r="A44" s="188"/>
      <c r="B44" s="2">
        <f t="shared" si="1"/>
        <v>0</v>
      </c>
      <c r="C44" s="39">
        <v>0</v>
      </c>
      <c r="D44" s="12">
        <f t="shared" ref="D44:D57" si="4">B44*C44</f>
        <v>0</v>
      </c>
      <c r="E44" s="30" t="s">
        <v>178</v>
      </c>
    </row>
    <row r="45" spans="1:5" x14ac:dyDescent="0.25">
      <c r="A45" s="188"/>
      <c r="B45" s="2">
        <f t="shared" si="1"/>
        <v>0</v>
      </c>
      <c r="C45" s="39">
        <v>0</v>
      </c>
      <c r="D45" s="12">
        <f t="shared" si="4"/>
        <v>0</v>
      </c>
      <c r="E45" s="30" t="s">
        <v>245</v>
      </c>
    </row>
    <row r="46" spans="1:5" x14ac:dyDescent="0.25">
      <c r="A46" s="188"/>
      <c r="B46" s="2">
        <f t="shared" si="1"/>
        <v>0</v>
      </c>
      <c r="C46" s="39">
        <v>0</v>
      </c>
      <c r="D46" s="12">
        <f t="shared" si="4"/>
        <v>0</v>
      </c>
      <c r="E46" s="30" t="s">
        <v>246</v>
      </c>
    </row>
    <row r="47" spans="1:5" x14ac:dyDescent="0.25">
      <c r="A47" s="1"/>
      <c r="B47" s="2">
        <f t="shared" si="1"/>
        <v>0</v>
      </c>
      <c r="C47" s="39">
        <v>0</v>
      </c>
      <c r="D47" s="12">
        <f t="shared" si="4"/>
        <v>0</v>
      </c>
      <c r="E47" s="13" t="s">
        <v>179</v>
      </c>
    </row>
    <row r="48" spans="1:5" x14ac:dyDescent="0.25">
      <c r="A48" s="1"/>
      <c r="B48" s="2">
        <f t="shared" si="1"/>
        <v>0</v>
      </c>
      <c r="C48" s="39">
        <v>0</v>
      </c>
      <c r="D48" s="12">
        <f t="shared" si="4"/>
        <v>0</v>
      </c>
      <c r="E48" s="13" t="s">
        <v>180</v>
      </c>
    </row>
    <row r="49" spans="1:5" x14ac:dyDescent="0.25">
      <c r="A49" s="1"/>
      <c r="B49" s="2">
        <f t="shared" si="1"/>
        <v>0</v>
      </c>
      <c r="C49" s="39">
        <v>0</v>
      </c>
      <c r="D49" s="12">
        <f t="shared" si="4"/>
        <v>0</v>
      </c>
      <c r="E49" s="13" t="s">
        <v>181</v>
      </c>
    </row>
    <row r="50" spans="1:5" x14ac:dyDescent="0.25">
      <c r="A50" s="1"/>
      <c r="B50" s="2">
        <f t="shared" si="1"/>
        <v>0</v>
      </c>
      <c r="C50" s="39">
        <v>0</v>
      </c>
      <c r="D50" s="12">
        <f t="shared" si="4"/>
        <v>0</v>
      </c>
      <c r="E50" s="13" t="s">
        <v>11</v>
      </c>
    </row>
    <row r="51" spans="1:5" x14ac:dyDescent="0.25">
      <c r="A51" s="1"/>
      <c r="B51" s="2">
        <f t="shared" si="1"/>
        <v>0</v>
      </c>
      <c r="C51" s="39">
        <v>0</v>
      </c>
      <c r="D51" s="12">
        <f t="shared" si="4"/>
        <v>0</v>
      </c>
      <c r="E51" s="13" t="s">
        <v>183</v>
      </c>
    </row>
    <row r="52" spans="1:5" x14ac:dyDescent="0.25">
      <c r="A52" s="1"/>
      <c r="B52" s="2">
        <f t="shared" si="1"/>
        <v>0</v>
      </c>
      <c r="C52" s="39">
        <v>0</v>
      </c>
      <c r="D52" s="12">
        <f t="shared" si="4"/>
        <v>0</v>
      </c>
      <c r="E52" s="13" t="s">
        <v>184</v>
      </c>
    </row>
    <row r="53" spans="1:5" x14ac:dyDescent="0.25">
      <c r="A53" s="1"/>
      <c r="B53" s="2">
        <f t="shared" si="1"/>
        <v>0</v>
      </c>
      <c r="C53" s="39">
        <v>0</v>
      </c>
      <c r="D53" s="12">
        <f t="shared" si="4"/>
        <v>0</v>
      </c>
      <c r="E53" s="13" t="s">
        <v>185</v>
      </c>
    </row>
    <row r="54" spans="1:5" x14ac:dyDescent="0.25">
      <c r="A54" s="1"/>
      <c r="B54" s="2">
        <f t="shared" si="1"/>
        <v>0</v>
      </c>
      <c r="C54" s="39">
        <v>0</v>
      </c>
      <c r="D54" s="12">
        <f t="shared" si="4"/>
        <v>0</v>
      </c>
      <c r="E54" s="13" t="s">
        <v>186</v>
      </c>
    </row>
    <row r="55" spans="1:5" x14ac:dyDescent="0.25">
      <c r="A55" s="1"/>
      <c r="B55" s="2">
        <f t="shared" si="1"/>
        <v>0</v>
      </c>
      <c r="C55" s="39">
        <v>0</v>
      </c>
      <c r="D55" s="12">
        <f t="shared" si="4"/>
        <v>0</v>
      </c>
      <c r="E55" s="13" t="s">
        <v>188</v>
      </c>
    </row>
    <row r="56" spans="1:5" x14ac:dyDescent="0.25">
      <c r="A56" s="1"/>
      <c r="B56" s="2">
        <f t="shared" si="1"/>
        <v>0</v>
      </c>
      <c r="C56" s="39">
        <v>0</v>
      </c>
      <c r="D56" s="12">
        <f t="shared" si="4"/>
        <v>0</v>
      </c>
      <c r="E56" s="13" t="s">
        <v>189</v>
      </c>
    </row>
    <row r="57" spans="1:5" x14ac:dyDescent="0.25">
      <c r="A57" s="21"/>
      <c r="B57" s="2">
        <f t="shared" si="1"/>
        <v>0</v>
      </c>
      <c r="C57" s="39">
        <v>0</v>
      </c>
      <c r="D57" s="12">
        <f t="shared" si="4"/>
        <v>0</v>
      </c>
      <c r="E57" s="23" t="s">
        <v>247</v>
      </c>
    </row>
    <row r="58" spans="1:5" x14ac:dyDescent="0.25">
      <c r="A58" s="181"/>
      <c r="B58" s="2">
        <f t="shared" si="1"/>
        <v>0</v>
      </c>
      <c r="C58" s="183" t="s">
        <v>8</v>
      </c>
      <c r="D58" s="209">
        <f>SUM(D44:D57)</f>
        <v>0</v>
      </c>
      <c r="E58" s="17"/>
    </row>
    <row r="59" spans="1:5" x14ac:dyDescent="0.25">
      <c r="A59" s="184"/>
      <c r="B59" s="2">
        <f t="shared" si="1"/>
        <v>0</v>
      </c>
      <c r="C59" s="66"/>
      <c r="D59" s="37"/>
      <c r="E59" s="29" t="s">
        <v>13</v>
      </c>
    </row>
    <row r="60" spans="1:5" x14ac:dyDescent="0.25">
      <c r="A60" s="1"/>
      <c r="B60" s="2">
        <f t="shared" si="1"/>
        <v>0</v>
      </c>
      <c r="C60" s="39">
        <v>2.5</v>
      </c>
      <c r="D60" s="12">
        <f t="shared" ref="D60:D74" si="5">B60*C60</f>
        <v>0</v>
      </c>
      <c r="E60" s="30" t="s">
        <v>191</v>
      </c>
    </row>
    <row r="61" spans="1:5" x14ac:dyDescent="0.25">
      <c r="A61" s="1">
        <v>0</v>
      </c>
      <c r="B61" s="2">
        <f t="shared" si="1"/>
        <v>0</v>
      </c>
      <c r="C61" s="39">
        <v>50</v>
      </c>
      <c r="D61" s="12">
        <f t="shared" si="5"/>
        <v>0</v>
      </c>
      <c r="E61" s="13" t="s">
        <v>248</v>
      </c>
    </row>
    <row r="62" spans="1:5" x14ac:dyDescent="0.25">
      <c r="A62" s="1">
        <v>0</v>
      </c>
      <c r="B62" s="2">
        <f t="shared" si="1"/>
        <v>0</v>
      </c>
      <c r="C62" s="39">
        <v>550</v>
      </c>
      <c r="D62" s="12">
        <f t="shared" si="5"/>
        <v>0</v>
      </c>
      <c r="E62" s="13" t="s">
        <v>249</v>
      </c>
    </row>
    <row r="63" spans="1:5" x14ac:dyDescent="0.25">
      <c r="A63" s="1">
        <v>0</v>
      </c>
      <c r="B63" s="2">
        <f t="shared" si="1"/>
        <v>0</v>
      </c>
      <c r="C63" s="39">
        <v>35</v>
      </c>
      <c r="D63" s="12">
        <f t="shared" si="5"/>
        <v>0</v>
      </c>
      <c r="E63" s="13" t="s">
        <v>250</v>
      </c>
    </row>
    <row r="64" spans="1:5" x14ac:dyDescent="0.25">
      <c r="A64" s="1">
        <v>0</v>
      </c>
      <c r="B64" s="2">
        <f t="shared" si="1"/>
        <v>0</v>
      </c>
      <c r="C64" s="39">
        <v>25</v>
      </c>
      <c r="D64" s="12">
        <f t="shared" si="5"/>
        <v>0</v>
      </c>
      <c r="E64" s="13" t="s">
        <v>193</v>
      </c>
    </row>
    <row r="65" spans="1:5" x14ac:dyDescent="0.25">
      <c r="A65" s="1">
        <v>0</v>
      </c>
      <c r="B65" s="2">
        <f t="shared" si="1"/>
        <v>0</v>
      </c>
      <c r="C65" s="39">
        <v>14</v>
      </c>
      <c r="D65" s="12">
        <f t="shared" si="5"/>
        <v>0</v>
      </c>
      <c r="E65" s="13" t="s">
        <v>251</v>
      </c>
    </row>
    <row r="66" spans="1:5" x14ac:dyDescent="0.25">
      <c r="A66" s="1"/>
      <c r="B66" s="2">
        <f t="shared" si="1"/>
        <v>0</v>
      </c>
      <c r="C66" s="39">
        <v>14</v>
      </c>
      <c r="D66" s="12">
        <f t="shared" si="5"/>
        <v>0</v>
      </c>
      <c r="E66" s="13" t="s">
        <v>252</v>
      </c>
    </row>
    <row r="67" spans="1:5" x14ac:dyDescent="0.25">
      <c r="A67" s="1"/>
      <c r="B67" s="2">
        <f t="shared" si="1"/>
        <v>0</v>
      </c>
      <c r="C67" s="39">
        <v>15</v>
      </c>
      <c r="D67" s="12">
        <f t="shared" si="5"/>
        <v>0</v>
      </c>
      <c r="E67" s="13" t="s">
        <v>253</v>
      </c>
    </row>
    <row r="68" spans="1:5" x14ac:dyDescent="0.25">
      <c r="A68" s="1">
        <v>3</v>
      </c>
      <c r="B68" s="2">
        <f t="shared" si="1"/>
        <v>3</v>
      </c>
      <c r="C68" s="39">
        <v>40</v>
      </c>
      <c r="D68" s="12">
        <f t="shared" si="5"/>
        <v>120</v>
      </c>
      <c r="E68" s="13" t="s">
        <v>218</v>
      </c>
    </row>
    <row r="69" spans="1:5" x14ac:dyDescent="0.25">
      <c r="A69" s="1">
        <v>3</v>
      </c>
      <c r="B69" s="2">
        <f t="shared" si="1"/>
        <v>3</v>
      </c>
      <c r="C69" s="39">
        <v>25</v>
      </c>
      <c r="D69" s="12">
        <f t="shared" si="5"/>
        <v>75</v>
      </c>
      <c r="E69" s="13" t="s">
        <v>254</v>
      </c>
    </row>
    <row r="70" spans="1:5" x14ac:dyDescent="0.25">
      <c r="A70" s="190">
        <v>5</v>
      </c>
      <c r="B70" s="2">
        <f t="shared" si="1"/>
        <v>5</v>
      </c>
      <c r="C70" s="39">
        <v>25</v>
      </c>
      <c r="D70" s="12">
        <f t="shared" si="5"/>
        <v>125</v>
      </c>
      <c r="E70" s="13" t="s">
        <v>195</v>
      </c>
    </row>
    <row r="71" spans="1:5" x14ac:dyDescent="0.25">
      <c r="A71" s="1"/>
      <c r="B71" s="2">
        <f t="shared" si="1"/>
        <v>0</v>
      </c>
      <c r="C71" s="39">
        <v>50</v>
      </c>
      <c r="D71" s="12">
        <f t="shared" si="5"/>
        <v>0</v>
      </c>
      <c r="E71" s="13" t="s">
        <v>196</v>
      </c>
    </row>
    <row r="72" spans="1:5" x14ac:dyDescent="0.25">
      <c r="A72" s="1">
        <v>3</v>
      </c>
      <c r="B72" s="2">
        <f t="shared" si="1"/>
        <v>3</v>
      </c>
      <c r="C72" s="39">
        <v>90</v>
      </c>
      <c r="D72" s="12">
        <f t="shared" si="5"/>
        <v>270</v>
      </c>
      <c r="E72" s="13" t="s">
        <v>197</v>
      </c>
    </row>
    <row r="73" spans="1:5" x14ac:dyDescent="0.25">
      <c r="A73" s="1"/>
      <c r="B73" s="2">
        <f t="shared" si="1"/>
        <v>0</v>
      </c>
      <c r="C73" s="39">
        <v>48</v>
      </c>
      <c r="D73" s="12">
        <f t="shared" si="5"/>
        <v>0</v>
      </c>
      <c r="E73" s="13" t="s">
        <v>198</v>
      </c>
    </row>
    <row r="74" spans="1:5" x14ac:dyDescent="0.25">
      <c r="A74" s="1">
        <v>1</v>
      </c>
      <c r="B74" s="2">
        <f t="shared" si="1"/>
        <v>1</v>
      </c>
      <c r="C74" s="39">
        <v>45</v>
      </c>
      <c r="D74" s="12">
        <f t="shared" si="5"/>
        <v>45</v>
      </c>
      <c r="E74" s="13" t="s">
        <v>199</v>
      </c>
    </row>
    <row r="75" spans="1:5" x14ac:dyDescent="0.25">
      <c r="A75" s="24"/>
      <c r="B75" s="25"/>
      <c r="C75" s="183" t="s">
        <v>8</v>
      </c>
      <c r="D75" s="209">
        <f>SUM(D60:D74)</f>
        <v>635</v>
      </c>
      <c r="E75" s="33"/>
    </row>
    <row r="76" spans="1:5" x14ac:dyDescent="0.25">
      <c r="A76" s="182"/>
      <c r="B76" s="192"/>
      <c r="C76" s="42"/>
      <c r="D76" s="212"/>
      <c r="E76" s="18"/>
    </row>
    <row r="77" spans="1:5" x14ac:dyDescent="0.25">
      <c r="A77" s="18"/>
      <c r="B77" s="19"/>
      <c r="C77" s="183" t="s">
        <v>3</v>
      </c>
      <c r="D77" s="213">
        <f>D75+D58+D41+D27</f>
        <v>34315</v>
      </c>
      <c r="E77" s="35"/>
    </row>
  </sheetData>
  <mergeCells count="5">
    <mergeCell ref="D9:D10"/>
    <mergeCell ref="E9:E10"/>
    <mergeCell ref="A7:A10"/>
    <mergeCell ref="B7:B10"/>
    <mergeCell ref="C7:C10"/>
  </mergeCells>
  <phoneticPr fontId="4" type="noConversion"/>
  <pageMargins left="0.75" right="0.75" top="1" bottom="1" header="0.5" footer="0.5"/>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48"/>
  <sheetViews>
    <sheetView topLeftCell="A16" workbookViewId="0">
      <selection activeCell="K32" sqref="K32"/>
    </sheetView>
  </sheetViews>
  <sheetFormatPr defaultColWidth="11.42578125" defaultRowHeight="15" x14ac:dyDescent="0.25"/>
  <cols>
    <col min="4" max="4" width="13.42578125" bestFit="1" customWidth="1"/>
    <col min="5" max="5" width="28.85546875" bestFit="1" customWidth="1"/>
  </cols>
  <sheetData>
    <row r="1" spans="1:5" ht="18" x14ac:dyDescent="0.25">
      <c r="A1" s="166" t="s">
        <v>144</v>
      </c>
      <c r="B1" s="167"/>
      <c r="C1" s="167"/>
      <c r="D1" s="167"/>
      <c r="E1" s="137"/>
    </row>
    <row r="2" spans="1:5" ht="15.75" x14ac:dyDescent="0.25">
      <c r="A2" s="168"/>
      <c r="B2" s="169"/>
      <c r="C2" s="193" t="s">
        <v>259</v>
      </c>
      <c r="D2" s="167"/>
      <c r="E2" s="137"/>
    </row>
    <row r="3" spans="1:5" x14ac:dyDescent="0.25">
      <c r="A3" s="21"/>
      <c r="B3" s="139"/>
      <c r="C3" s="47"/>
      <c r="D3" s="3"/>
      <c r="E3" s="137"/>
    </row>
    <row r="4" spans="1:5" x14ac:dyDescent="0.25">
      <c r="A4" s="388" t="s">
        <v>302</v>
      </c>
      <c r="B4" s="391" t="s">
        <v>54</v>
      </c>
      <c r="C4" s="394" t="s">
        <v>53</v>
      </c>
      <c r="D4" s="5" t="s">
        <v>1</v>
      </c>
      <c r="E4" s="138">
        <f>E5/7.75</f>
        <v>1108.6451612903227</v>
      </c>
    </row>
    <row r="5" spans="1:5" x14ac:dyDescent="0.25">
      <c r="A5" s="389"/>
      <c r="B5" s="392"/>
      <c r="C5" s="395"/>
      <c r="D5" s="5" t="s">
        <v>2</v>
      </c>
      <c r="E5" s="138">
        <f>D48</f>
        <v>8592</v>
      </c>
    </row>
    <row r="6" spans="1:5" x14ac:dyDescent="0.25">
      <c r="A6" s="389"/>
      <c r="B6" s="392" t="s">
        <v>3</v>
      </c>
      <c r="C6" s="395"/>
      <c r="D6" s="385" t="s">
        <v>52</v>
      </c>
      <c r="E6" s="407" t="s">
        <v>51</v>
      </c>
    </row>
    <row r="7" spans="1:5" x14ac:dyDescent="0.25">
      <c r="A7" s="390"/>
      <c r="B7" s="393" t="s">
        <v>4</v>
      </c>
      <c r="C7" s="396" t="s">
        <v>5</v>
      </c>
      <c r="D7" s="386"/>
      <c r="E7" s="408" t="s">
        <v>6</v>
      </c>
    </row>
    <row r="8" spans="1:5" x14ac:dyDescent="0.25">
      <c r="A8" s="7"/>
      <c r="B8" s="8"/>
      <c r="C8" s="40"/>
      <c r="D8" s="9"/>
      <c r="E8" s="1"/>
    </row>
    <row r="9" spans="1:5" x14ac:dyDescent="0.25">
      <c r="A9" s="11">
        <v>0.5</v>
      </c>
      <c r="B9" s="2">
        <f>SUM(A9)</f>
        <v>0.5</v>
      </c>
      <c r="C9" s="39">
        <v>225</v>
      </c>
      <c r="D9" s="12">
        <f t="shared" ref="D9:D14" si="0">B9*C9</f>
        <v>112.5</v>
      </c>
      <c r="E9" s="13" t="s">
        <v>20</v>
      </c>
    </row>
    <row r="10" spans="1:5" x14ac:dyDescent="0.25">
      <c r="A10" s="11">
        <v>0.5</v>
      </c>
      <c r="B10" s="2">
        <f t="shared" ref="B10:B19" si="1">SUM(A10)</f>
        <v>0.5</v>
      </c>
      <c r="C10" s="39">
        <v>200</v>
      </c>
      <c r="D10" s="12">
        <f t="shared" si="0"/>
        <v>100</v>
      </c>
      <c r="E10" s="13" t="s">
        <v>21</v>
      </c>
    </row>
    <row r="11" spans="1:5" x14ac:dyDescent="0.25">
      <c r="A11" s="1">
        <v>4</v>
      </c>
      <c r="B11" s="2">
        <f t="shared" si="1"/>
        <v>4</v>
      </c>
      <c r="C11" s="39">
        <v>74</v>
      </c>
      <c r="D11" s="12">
        <f>B11*C11</f>
        <v>296</v>
      </c>
      <c r="E11" s="13" t="s">
        <v>22</v>
      </c>
    </row>
    <row r="12" spans="1:5" x14ac:dyDescent="0.25">
      <c r="A12" s="10">
        <v>1</v>
      </c>
      <c r="B12" s="14">
        <f t="shared" si="1"/>
        <v>1</v>
      </c>
      <c r="C12" s="41"/>
      <c r="D12" s="15">
        <f t="shared" si="0"/>
        <v>0</v>
      </c>
      <c r="E12" s="16" t="s">
        <v>55</v>
      </c>
    </row>
    <row r="13" spans="1:5" x14ac:dyDescent="0.25">
      <c r="A13" s="1">
        <v>0.2</v>
      </c>
      <c r="B13" s="2">
        <f t="shared" si="1"/>
        <v>0.2</v>
      </c>
      <c r="C13" s="39">
        <v>300</v>
      </c>
      <c r="D13" s="12">
        <f t="shared" si="0"/>
        <v>60</v>
      </c>
      <c r="E13" s="13" t="s">
        <v>23</v>
      </c>
    </row>
    <row r="14" spans="1:5" x14ac:dyDescent="0.25">
      <c r="A14" s="1">
        <v>0.2</v>
      </c>
      <c r="B14" s="2">
        <f t="shared" si="1"/>
        <v>0.2</v>
      </c>
      <c r="C14" s="39">
        <v>300</v>
      </c>
      <c r="D14" s="12">
        <f t="shared" si="0"/>
        <v>60</v>
      </c>
      <c r="E14" s="13" t="s">
        <v>24</v>
      </c>
    </row>
    <row r="15" spans="1:5" x14ac:dyDescent="0.25">
      <c r="A15" s="1">
        <v>1</v>
      </c>
      <c r="B15" s="2">
        <f t="shared" si="1"/>
        <v>1</v>
      </c>
      <c r="C15" s="39">
        <v>1200</v>
      </c>
      <c r="D15" s="12">
        <f t="shared" ref="D15:D20" si="2">B15*C15</f>
        <v>1200</v>
      </c>
      <c r="E15" s="17" t="s">
        <v>25</v>
      </c>
    </row>
    <row r="16" spans="1:5" x14ac:dyDescent="0.25">
      <c r="A16" s="1">
        <v>0.25</v>
      </c>
      <c r="B16" s="2">
        <f t="shared" si="1"/>
        <v>0.25</v>
      </c>
      <c r="C16" s="39">
        <v>750</v>
      </c>
      <c r="D16" s="12">
        <f t="shared" si="2"/>
        <v>187.5</v>
      </c>
      <c r="E16" s="17" t="s">
        <v>143</v>
      </c>
    </row>
    <row r="17" spans="1:5" x14ac:dyDescent="0.25">
      <c r="A17" s="1">
        <v>0.5</v>
      </c>
      <c r="B17" s="2">
        <f t="shared" si="1"/>
        <v>0.5</v>
      </c>
      <c r="C17" s="39">
        <v>1000</v>
      </c>
      <c r="D17" s="12">
        <f t="shared" si="2"/>
        <v>500</v>
      </c>
      <c r="E17" s="17" t="s">
        <v>19</v>
      </c>
    </row>
    <row r="18" spans="1:5" x14ac:dyDescent="0.25">
      <c r="A18" s="1">
        <v>0.5</v>
      </c>
      <c r="B18" s="2">
        <f t="shared" si="1"/>
        <v>0.5</v>
      </c>
      <c r="C18" s="39">
        <v>1400</v>
      </c>
      <c r="D18" s="12">
        <f t="shared" si="2"/>
        <v>700</v>
      </c>
      <c r="E18" s="17" t="s">
        <v>17</v>
      </c>
    </row>
    <row r="19" spans="1:5" x14ac:dyDescent="0.25">
      <c r="A19" s="21">
        <v>0.5</v>
      </c>
      <c r="B19" s="139">
        <f t="shared" si="1"/>
        <v>0.5</v>
      </c>
      <c r="C19" s="47">
        <v>2000</v>
      </c>
      <c r="D19" s="45">
        <f t="shared" si="2"/>
        <v>1000</v>
      </c>
      <c r="E19" s="33" t="s">
        <v>63</v>
      </c>
    </row>
    <row r="20" spans="1:5" ht="36" x14ac:dyDescent="0.25">
      <c r="A20" s="1">
        <v>1</v>
      </c>
      <c r="B20" s="2">
        <f t="shared" ref="B20" si="3">SUM(A20)</f>
        <v>1</v>
      </c>
      <c r="C20" s="39">
        <v>1600</v>
      </c>
      <c r="D20" s="12">
        <f t="shared" si="2"/>
        <v>1600</v>
      </c>
      <c r="E20" s="143" t="s">
        <v>128</v>
      </c>
    </row>
    <row r="21" spans="1:5" ht="15.75" thickBot="1" x14ac:dyDescent="0.3">
      <c r="A21" s="18"/>
      <c r="B21" s="19"/>
      <c r="C21" s="140" t="s">
        <v>8</v>
      </c>
      <c r="D21" s="141">
        <f>SUM(D9:D20)</f>
        <v>5816</v>
      </c>
      <c r="E21" s="142"/>
    </row>
    <row r="22" spans="1:5" x14ac:dyDescent="0.25">
      <c r="A22" s="18"/>
      <c r="B22" s="19"/>
      <c r="C22" s="66"/>
      <c r="D22" s="36"/>
      <c r="E22" s="29" t="s">
        <v>9</v>
      </c>
    </row>
    <row r="23" spans="1:5" x14ac:dyDescent="0.25">
      <c r="A23" s="72">
        <v>1</v>
      </c>
      <c r="B23" s="2">
        <f>SUM(A23)</f>
        <v>1</v>
      </c>
      <c r="C23" s="39">
        <v>7</v>
      </c>
      <c r="D23" s="12">
        <f t="shared" ref="D23:D31" si="4">B23*C23</f>
        <v>7</v>
      </c>
      <c r="E23" s="13" t="s">
        <v>28</v>
      </c>
    </row>
    <row r="24" spans="1:5" x14ac:dyDescent="0.25">
      <c r="A24" s="11">
        <v>0.25</v>
      </c>
      <c r="B24" s="2">
        <f t="shared" ref="B24:B31" si="5">SUM(A24)</f>
        <v>0.25</v>
      </c>
      <c r="C24" s="39">
        <v>300</v>
      </c>
      <c r="D24" s="12">
        <f t="shared" si="4"/>
        <v>75</v>
      </c>
      <c r="E24" s="13" t="s">
        <v>104</v>
      </c>
    </row>
    <row r="25" spans="1:5" x14ac:dyDescent="0.25">
      <c r="A25" s="72">
        <v>1</v>
      </c>
      <c r="B25" s="2">
        <f t="shared" si="5"/>
        <v>1</v>
      </c>
      <c r="C25" s="39">
        <v>7</v>
      </c>
      <c r="D25" s="12">
        <f t="shared" si="4"/>
        <v>7</v>
      </c>
      <c r="E25" s="13" t="s">
        <v>105</v>
      </c>
    </row>
    <row r="26" spans="1:5" x14ac:dyDescent="0.25">
      <c r="A26" s="72">
        <v>1</v>
      </c>
      <c r="B26" s="2">
        <f t="shared" si="5"/>
        <v>1</v>
      </c>
      <c r="C26" s="39">
        <v>7</v>
      </c>
      <c r="D26" s="12">
        <f t="shared" si="4"/>
        <v>7</v>
      </c>
      <c r="E26" s="13" t="s">
        <v>106</v>
      </c>
    </row>
    <row r="27" spans="1:5" x14ac:dyDescent="0.25">
      <c r="A27" s="73">
        <v>1</v>
      </c>
      <c r="B27" s="2">
        <f t="shared" si="5"/>
        <v>1</v>
      </c>
      <c r="C27" s="39">
        <v>10</v>
      </c>
      <c r="D27" s="12">
        <f t="shared" si="4"/>
        <v>10</v>
      </c>
      <c r="E27" s="23" t="s">
        <v>32</v>
      </c>
    </row>
    <row r="28" spans="1:5" x14ac:dyDescent="0.25">
      <c r="A28" s="73">
        <v>2</v>
      </c>
      <c r="B28" s="2">
        <f t="shared" si="5"/>
        <v>2</v>
      </c>
      <c r="C28" s="39">
        <v>2.5</v>
      </c>
      <c r="D28" s="22">
        <f t="shared" si="4"/>
        <v>5</v>
      </c>
      <c r="E28" s="23" t="s">
        <v>107</v>
      </c>
    </row>
    <row r="29" spans="1:5" x14ac:dyDescent="0.25">
      <c r="A29" s="73">
        <v>2</v>
      </c>
      <c r="B29" s="139">
        <f t="shared" si="5"/>
        <v>2</v>
      </c>
      <c r="C29" s="47">
        <v>20</v>
      </c>
      <c r="D29" s="56">
        <f t="shared" si="4"/>
        <v>40</v>
      </c>
      <c r="E29" s="23" t="s">
        <v>34</v>
      </c>
    </row>
    <row r="30" spans="1:5" x14ac:dyDescent="0.25">
      <c r="A30" s="73">
        <v>1</v>
      </c>
      <c r="B30" s="139">
        <f t="shared" si="5"/>
        <v>1</v>
      </c>
      <c r="C30" s="47">
        <v>1200</v>
      </c>
      <c r="D30" s="56">
        <f t="shared" si="4"/>
        <v>1200</v>
      </c>
      <c r="E30" s="23" t="s">
        <v>371</v>
      </c>
    </row>
    <row r="31" spans="1:5" x14ac:dyDescent="0.25">
      <c r="A31" s="72">
        <v>0</v>
      </c>
      <c r="B31" s="2">
        <f t="shared" si="5"/>
        <v>0</v>
      </c>
      <c r="C31" s="39">
        <v>800</v>
      </c>
      <c r="D31" s="22">
        <f t="shared" si="4"/>
        <v>0</v>
      </c>
      <c r="E31" s="13" t="s">
        <v>61</v>
      </c>
    </row>
    <row r="32" spans="1:5" ht="15.75" thickBot="1" x14ac:dyDescent="0.3">
      <c r="A32" s="18"/>
      <c r="B32" s="19"/>
      <c r="C32" s="315" t="s">
        <v>8</v>
      </c>
      <c r="D32" s="316">
        <f>SUM(D23:D31)</f>
        <v>1351</v>
      </c>
      <c r="E32" s="142"/>
    </row>
    <row r="33" spans="1:5" x14ac:dyDescent="0.25">
      <c r="A33" s="26"/>
      <c r="B33" s="27"/>
      <c r="C33" s="42"/>
      <c r="D33" s="28"/>
      <c r="E33" s="29" t="s">
        <v>10</v>
      </c>
    </row>
    <row r="34" spans="1:5" x14ac:dyDescent="0.25">
      <c r="A34" s="71">
        <v>2</v>
      </c>
      <c r="B34" s="2">
        <f t="shared" ref="B34:B40" si="6">SUM(A34)</f>
        <v>2</v>
      </c>
      <c r="C34" s="39">
        <v>20</v>
      </c>
      <c r="D34" s="12">
        <f t="shared" ref="D34:D40" si="7">B34*C34</f>
        <v>40</v>
      </c>
      <c r="E34" s="30" t="s">
        <v>306</v>
      </c>
    </row>
    <row r="35" spans="1:5" x14ac:dyDescent="0.25">
      <c r="A35" s="72">
        <v>1</v>
      </c>
      <c r="B35" s="2">
        <f t="shared" si="6"/>
        <v>1</v>
      </c>
      <c r="C35" s="39">
        <v>5</v>
      </c>
      <c r="D35" s="12">
        <f t="shared" si="7"/>
        <v>5</v>
      </c>
      <c r="E35" s="13" t="s">
        <v>313</v>
      </c>
    </row>
    <row r="36" spans="1:5" x14ac:dyDescent="0.25">
      <c r="A36" s="72">
        <v>0</v>
      </c>
      <c r="B36" s="2">
        <f t="shared" si="6"/>
        <v>0</v>
      </c>
      <c r="C36" s="39">
        <v>52</v>
      </c>
      <c r="D36" s="12">
        <f t="shared" si="7"/>
        <v>0</v>
      </c>
      <c r="E36" s="13" t="s">
        <v>110</v>
      </c>
    </row>
    <row r="37" spans="1:5" x14ac:dyDescent="0.25">
      <c r="A37" s="72">
        <v>0</v>
      </c>
      <c r="B37" s="2">
        <f t="shared" si="6"/>
        <v>0</v>
      </c>
      <c r="C37" s="39">
        <v>20</v>
      </c>
      <c r="D37" s="12">
        <f t="shared" si="7"/>
        <v>0</v>
      </c>
      <c r="E37" s="13" t="s">
        <v>111</v>
      </c>
    </row>
    <row r="38" spans="1:5" x14ac:dyDescent="0.25">
      <c r="A38" s="1">
        <v>1</v>
      </c>
      <c r="B38" s="2">
        <f t="shared" si="6"/>
        <v>1</v>
      </c>
      <c r="C38" s="39">
        <v>250</v>
      </c>
      <c r="D38" s="12">
        <f t="shared" si="7"/>
        <v>250</v>
      </c>
      <c r="E38" s="13" t="s">
        <v>312</v>
      </c>
    </row>
    <row r="39" spans="1:5" x14ac:dyDescent="0.25">
      <c r="A39" s="72">
        <v>1</v>
      </c>
      <c r="B39" s="2">
        <f t="shared" si="6"/>
        <v>1</v>
      </c>
      <c r="C39" s="39">
        <v>25</v>
      </c>
      <c r="D39" s="22">
        <f t="shared" si="7"/>
        <v>25</v>
      </c>
      <c r="E39" s="13" t="s">
        <v>307</v>
      </c>
    </row>
    <row r="40" spans="1:5" ht="15.75" thickBot="1" x14ac:dyDescent="0.3">
      <c r="A40" s="72">
        <v>1</v>
      </c>
      <c r="B40" s="2">
        <f t="shared" si="6"/>
        <v>1</v>
      </c>
      <c r="C40" s="47">
        <v>75</v>
      </c>
      <c r="D40" s="45">
        <f t="shared" si="7"/>
        <v>75</v>
      </c>
      <c r="E40" s="23" t="s">
        <v>308</v>
      </c>
    </row>
    <row r="41" spans="1:5" ht="15.75" thickBot="1" x14ac:dyDescent="0.3">
      <c r="A41" s="18"/>
      <c r="B41" s="25"/>
      <c r="C41" s="54" t="s">
        <v>8</v>
      </c>
      <c r="D41" s="55">
        <f>SUM(D34:D40)</f>
        <v>395</v>
      </c>
      <c r="E41" s="17"/>
    </row>
    <row r="42" spans="1:5" x14ac:dyDescent="0.25">
      <c r="A42" s="26"/>
      <c r="B42" s="27"/>
      <c r="C42" s="66"/>
      <c r="D42" s="37"/>
      <c r="E42" s="29" t="s">
        <v>13</v>
      </c>
    </row>
    <row r="43" spans="1:5" x14ac:dyDescent="0.25">
      <c r="A43" s="71">
        <v>2</v>
      </c>
      <c r="B43" s="2">
        <f>SUM(A43)</f>
        <v>2</v>
      </c>
      <c r="C43" s="39">
        <v>15</v>
      </c>
      <c r="D43" s="12">
        <f>B43*C43</f>
        <v>30</v>
      </c>
      <c r="E43" s="13" t="s">
        <v>309</v>
      </c>
    </row>
    <row r="44" spans="1:5" x14ac:dyDescent="0.25">
      <c r="A44" s="72">
        <v>50</v>
      </c>
      <c r="B44" s="2">
        <f>SUM(A44)</f>
        <v>50</v>
      </c>
      <c r="C44" s="39">
        <v>15</v>
      </c>
      <c r="D44" s="12">
        <f>B44*C44</f>
        <v>750</v>
      </c>
      <c r="E44" s="13" t="s">
        <v>310</v>
      </c>
    </row>
    <row r="45" spans="1:5" x14ac:dyDescent="0.25">
      <c r="A45" s="72">
        <v>1</v>
      </c>
      <c r="B45" s="2">
        <f>SUM(A45)</f>
        <v>1</v>
      </c>
      <c r="C45" s="39">
        <v>150</v>
      </c>
      <c r="D45" s="12">
        <f>B45*C45</f>
        <v>150</v>
      </c>
      <c r="E45" s="13" t="s">
        <v>311</v>
      </c>
    </row>
    <row r="46" spans="1:5" ht="15.75" thickBot="1" x14ac:dyDescent="0.3">
      <c r="A46" s="31">
        <v>1</v>
      </c>
      <c r="B46" s="2">
        <f t="shared" ref="B46" si="8">SUM(A46)</f>
        <v>1</v>
      </c>
      <c r="C46" s="47">
        <v>100</v>
      </c>
      <c r="D46" s="56">
        <f>B46*C46</f>
        <v>100</v>
      </c>
      <c r="E46" s="13" t="s">
        <v>120</v>
      </c>
    </row>
    <row r="47" spans="1:5" x14ac:dyDescent="0.25">
      <c r="A47" s="32"/>
      <c r="B47" s="25"/>
      <c r="C47" s="57" t="s">
        <v>8</v>
      </c>
      <c r="D47" s="60">
        <f>SUM(D43:D46)</f>
        <v>1030</v>
      </c>
      <c r="E47" s="33"/>
    </row>
    <row r="48" spans="1:5" ht="15.75" thickBot="1" x14ac:dyDescent="0.3">
      <c r="A48" s="34"/>
      <c r="B48" s="19"/>
      <c r="C48" s="58" t="s">
        <v>3</v>
      </c>
      <c r="D48" s="59">
        <f>SUM(D21,D32,D41,D47)</f>
        <v>8592</v>
      </c>
      <c r="E48" s="35"/>
    </row>
  </sheetData>
  <mergeCells count="5">
    <mergeCell ref="A4:A7"/>
    <mergeCell ref="B4:B7"/>
    <mergeCell ref="C4:C7"/>
    <mergeCell ref="D6:D7"/>
    <mergeCell ref="E6:E7"/>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
  <sheetViews>
    <sheetView workbookViewId="0">
      <selection activeCell="A2" sqref="A2"/>
    </sheetView>
  </sheetViews>
  <sheetFormatPr defaultColWidth="9.140625" defaultRowHeight="15" x14ac:dyDescent="0.25"/>
  <cols>
    <col min="2" max="2" width="10.42578125" customWidth="1"/>
    <col min="4" max="4" width="13.42578125" bestFit="1" customWidth="1"/>
    <col min="5" max="5" width="24.42578125" bestFit="1" customWidth="1"/>
  </cols>
  <sheetData>
    <row r="1" spans="1:5" ht="18" x14ac:dyDescent="0.25">
      <c r="A1" s="166" t="s">
        <v>144</v>
      </c>
      <c r="B1" s="167"/>
      <c r="C1" s="167"/>
      <c r="D1" s="167"/>
    </row>
    <row r="2" spans="1:5" ht="15.75" x14ac:dyDescent="0.25">
      <c r="A2" s="168"/>
      <c r="B2" s="169"/>
      <c r="C2" s="193" t="s">
        <v>259</v>
      </c>
      <c r="D2" s="167"/>
    </row>
    <row r="4" spans="1:5" x14ac:dyDescent="0.25">
      <c r="A4" s="1"/>
      <c r="B4" s="2"/>
      <c r="C4" s="39"/>
      <c r="D4" s="3" t="s">
        <v>0</v>
      </c>
      <c r="E4" s="4"/>
    </row>
    <row r="5" spans="1:5" x14ac:dyDescent="0.25">
      <c r="A5" s="391" t="s">
        <v>219</v>
      </c>
      <c r="B5" s="391" t="s">
        <v>54</v>
      </c>
      <c r="C5" s="394" t="s">
        <v>53</v>
      </c>
      <c r="D5" s="5" t="s">
        <v>1</v>
      </c>
      <c r="E5" s="6">
        <f>E6/7.75</f>
        <v>2548.6451612903224</v>
      </c>
    </row>
    <row r="6" spans="1:5" x14ac:dyDescent="0.25">
      <c r="A6" s="392"/>
      <c r="B6" s="392"/>
      <c r="C6" s="395"/>
      <c r="D6" s="203" t="s">
        <v>2</v>
      </c>
      <c r="E6" s="206">
        <f>D45</f>
        <v>19752</v>
      </c>
    </row>
    <row r="7" spans="1:5" x14ac:dyDescent="0.25">
      <c r="A7" s="392"/>
      <c r="B7" s="392" t="s">
        <v>3</v>
      </c>
      <c r="C7" s="395"/>
      <c r="D7" s="385" t="s">
        <v>52</v>
      </c>
      <c r="E7" s="385" t="s">
        <v>51</v>
      </c>
    </row>
    <row r="8" spans="1:5" x14ac:dyDescent="0.25">
      <c r="A8" s="393"/>
      <c r="B8" s="393" t="s">
        <v>4</v>
      </c>
      <c r="C8" s="396" t="s">
        <v>5</v>
      </c>
      <c r="D8" s="386"/>
      <c r="E8" s="386" t="s">
        <v>6</v>
      </c>
    </row>
    <row r="9" spans="1:5" x14ac:dyDescent="0.25">
      <c r="A9" s="7"/>
      <c r="B9" s="8"/>
      <c r="C9" s="40"/>
      <c r="D9" s="9"/>
      <c r="E9" s="1"/>
    </row>
    <row r="10" spans="1:5" x14ac:dyDescent="0.25">
      <c r="A10" s="11">
        <v>2</v>
      </c>
      <c r="B10" s="2">
        <f>SUM(A10)</f>
        <v>2</v>
      </c>
      <c r="C10" s="39">
        <v>225</v>
      </c>
      <c r="D10" s="12">
        <f t="shared" ref="D10:D20" si="0">B10*C10</f>
        <v>450</v>
      </c>
      <c r="E10" s="13" t="s">
        <v>20</v>
      </c>
    </row>
    <row r="11" spans="1:5" x14ac:dyDescent="0.25">
      <c r="A11" s="11">
        <v>1.5</v>
      </c>
      <c r="B11" s="2">
        <f t="shared" ref="B11:B24" si="1">SUM(A11)</f>
        <v>1.5</v>
      </c>
      <c r="C11" s="39">
        <v>200</v>
      </c>
      <c r="D11" s="12">
        <f t="shared" si="0"/>
        <v>300</v>
      </c>
      <c r="E11" s="13" t="s">
        <v>21</v>
      </c>
    </row>
    <row r="12" spans="1:5" x14ac:dyDescent="0.25">
      <c r="A12" s="1">
        <v>20</v>
      </c>
      <c r="B12" s="2">
        <f t="shared" si="1"/>
        <v>20</v>
      </c>
      <c r="C12" s="39">
        <v>74</v>
      </c>
      <c r="D12" s="12">
        <f>B12*C12</f>
        <v>1480</v>
      </c>
      <c r="E12" s="13" t="s">
        <v>22</v>
      </c>
    </row>
    <row r="13" spans="1:5" x14ac:dyDescent="0.25">
      <c r="A13" s="1">
        <v>275</v>
      </c>
      <c r="B13" s="2">
        <f t="shared" si="1"/>
        <v>275</v>
      </c>
      <c r="C13" s="39">
        <v>5</v>
      </c>
      <c r="D13" s="12">
        <f>B13*C13</f>
        <v>1375</v>
      </c>
      <c r="E13" s="13" t="s">
        <v>220</v>
      </c>
    </row>
    <row r="14" spans="1:5" x14ac:dyDescent="0.25">
      <c r="A14" s="10">
        <v>3</v>
      </c>
      <c r="B14" s="14">
        <f t="shared" si="1"/>
        <v>3</v>
      </c>
      <c r="C14" s="41"/>
      <c r="D14" s="15">
        <f t="shared" si="0"/>
        <v>0</v>
      </c>
      <c r="E14" s="16" t="s">
        <v>55</v>
      </c>
    </row>
    <row r="15" spans="1:5" x14ac:dyDescent="0.25">
      <c r="A15" s="11">
        <v>0.2</v>
      </c>
      <c r="B15" s="2">
        <f t="shared" si="1"/>
        <v>0.2</v>
      </c>
      <c r="C15" s="39">
        <v>300</v>
      </c>
      <c r="D15" s="12">
        <f t="shared" si="0"/>
        <v>60</v>
      </c>
      <c r="E15" s="13" t="s">
        <v>23</v>
      </c>
    </row>
    <row r="16" spans="1:5" x14ac:dyDescent="0.25">
      <c r="A16" s="1">
        <v>0.2</v>
      </c>
      <c r="B16" s="2">
        <f t="shared" si="1"/>
        <v>0.2</v>
      </c>
      <c r="C16" s="39">
        <v>300</v>
      </c>
      <c r="D16" s="12">
        <f t="shared" si="0"/>
        <v>60</v>
      </c>
      <c r="E16" s="13" t="s">
        <v>221</v>
      </c>
    </row>
    <row r="17" spans="1:5" x14ac:dyDescent="0.25">
      <c r="A17" s="11">
        <v>0.6</v>
      </c>
      <c r="B17" s="2">
        <f t="shared" si="1"/>
        <v>0.6</v>
      </c>
      <c r="C17" s="39">
        <v>300</v>
      </c>
      <c r="D17" s="12">
        <f t="shared" si="0"/>
        <v>180</v>
      </c>
      <c r="E17" s="13" t="s">
        <v>24</v>
      </c>
    </row>
    <row r="18" spans="1:5" x14ac:dyDescent="0.25">
      <c r="A18" s="1">
        <v>3</v>
      </c>
      <c r="B18" s="2">
        <f t="shared" si="1"/>
        <v>3</v>
      </c>
      <c r="C18" s="39">
        <v>80</v>
      </c>
      <c r="D18" s="12">
        <f t="shared" si="0"/>
        <v>240</v>
      </c>
      <c r="E18" s="13" t="s">
        <v>222</v>
      </c>
    </row>
    <row r="19" spans="1:5" x14ac:dyDescent="0.25">
      <c r="A19" s="1">
        <v>1</v>
      </c>
      <c r="B19" s="2">
        <f t="shared" si="1"/>
        <v>1</v>
      </c>
      <c r="C19" s="39">
        <v>750</v>
      </c>
      <c r="D19" s="12">
        <f t="shared" si="0"/>
        <v>750</v>
      </c>
      <c r="E19" s="17" t="s">
        <v>257</v>
      </c>
    </row>
    <row r="20" spans="1:5" x14ac:dyDescent="0.25">
      <c r="A20" s="1">
        <v>2</v>
      </c>
      <c r="B20" s="2">
        <f t="shared" si="1"/>
        <v>2</v>
      </c>
      <c r="C20" s="39">
        <v>1200</v>
      </c>
      <c r="D20" s="12">
        <f t="shared" si="0"/>
        <v>2400</v>
      </c>
      <c r="E20" s="17" t="s">
        <v>25</v>
      </c>
    </row>
    <row r="21" spans="1:5" x14ac:dyDescent="0.25">
      <c r="A21" s="1">
        <v>2</v>
      </c>
      <c r="B21" s="2">
        <f t="shared" si="1"/>
        <v>2</v>
      </c>
      <c r="C21" s="39">
        <v>1200</v>
      </c>
      <c r="D21" s="12">
        <f>B21*C21</f>
        <v>2400</v>
      </c>
      <c r="E21" s="17" t="s">
        <v>19</v>
      </c>
    </row>
    <row r="22" spans="1:5" x14ac:dyDescent="0.25">
      <c r="A22" s="1">
        <v>1</v>
      </c>
      <c r="B22" s="2">
        <f t="shared" si="1"/>
        <v>1</v>
      </c>
      <c r="C22" s="39">
        <v>1400</v>
      </c>
      <c r="D22" s="12">
        <f>B22*C22</f>
        <v>1400</v>
      </c>
      <c r="E22" s="17" t="s">
        <v>17</v>
      </c>
    </row>
    <row r="23" spans="1:5" x14ac:dyDescent="0.25">
      <c r="A23" s="1">
        <v>1</v>
      </c>
      <c r="B23" s="2">
        <f t="shared" si="1"/>
        <v>1</v>
      </c>
      <c r="C23" s="39">
        <v>2000</v>
      </c>
      <c r="D23" s="12">
        <f>B23*C23</f>
        <v>2000</v>
      </c>
      <c r="E23" s="17" t="s">
        <v>235</v>
      </c>
    </row>
    <row r="24" spans="1:5" ht="36" x14ac:dyDescent="0.25">
      <c r="A24" s="1">
        <v>1</v>
      </c>
      <c r="B24" s="2">
        <f t="shared" si="1"/>
        <v>1</v>
      </c>
      <c r="C24" s="39">
        <v>1600</v>
      </c>
      <c r="D24" s="12">
        <f t="shared" ref="D24" si="2">B24*C24</f>
        <v>1600</v>
      </c>
      <c r="E24" s="143" t="s">
        <v>128</v>
      </c>
    </row>
    <row r="25" spans="1:5" x14ac:dyDescent="0.25">
      <c r="A25" s="18"/>
      <c r="B25" s="19"/>
      <c r="C25" s="207" t="s">
        <v>8</v>
      </c>
      <c r="D25" s="208">
        <f>SUM(D10:D24)</f>
        <v>14695</v>
      </c>
      <c r="E25" s="17"/>
    </row>
    <row r="26" spans="1:5" x14ac:dyDescent="0.25">
      <c r="A26" s="18"/>
      <c r="B26" s="19"/>
      <c r="C26" s="66"/>
      <c r="D26" s="36"/>
      <c r="E26" s="29" t="s">
        <v>9</v>
      </c>
    </row>
    <row r="27" spans="1:5" x14ac:dyDescent="0.25">
      <c r="A27" s="1">
        <v>4</v>
      </c>
      <c r="B27" s="2">
        <f>SUM(A27)</f>
        <v>4</v>
      </c>
      <c r="C27" s="39">
        <v>7</v>
      </c>
      <c r="D27" s="12">
        <f t="shared" ref="D27:D35" si="3">B27*C27</f>
        <v>28</v>
      </c>
      <c r="E27" s="13" t="s">
        <v>223</v>
      </c>
    </row>
    <row r="28" spans="1:5" x14ac:dyDescent="0.25">
      <c r="A28" s="11">
        <v>3</v>
      </c>
      <c r="B28" s="2">
        <f t="shared" ref="B28:B35" si="4">SUM(A28)</f>
        <v>3</v>
      </c>
      <c r="C28" s="39">
        <v>300</v>
      </c>
      <c r="D28" s="12">
        <f t="shared" si="3"/>
        <v>900</v>
      </c>
      <c r="E28" s="13" t="s">
        <v>224</v>
      </c>
    </row>
    <row r="29" spans="1:5" x14ac:dyDescent="0.25">
      <c r="A29" s="11">
        <v>10</v>
      </c>
      <c r="B29" s="2">
        <f t="shared" si="4"/>
        <v>10</v>
      </c>
      <c r="C29" s="39">
        <v>15</v>
      </c>
      <c r="D29" s="22">
        <f t="shared" si="3"/>
        <v>150</v>
      </c>
      <c r="E29" s="13" t="s">
        <v>225</v>
      </c>
    </row>
    <row r="30" spans="1:5" x14ac:dyDescent="0.25">
      <c r="A30" s="11">
        <v>1</v>
      </c>
      <c r="B30" s="2">
        <f t="shared" si="4"/>
        <v>1</v>
      </c>
      <c r="C30" s="39">
        <v>7</v>
      </c>
      <c r="D30" s="22">
        <f t="shared" si="3"/>
        <v>7</v>
      </c>
      <c r="E30" s="13" t="s">
        <v>226</v>
      </c>
    </row>
    <row r="31" spans="1:5" x14ac:dyDescent="0.25">
      <c r="A31" s="1">
        <v>1</v>
      </c>
      <c r="B31" s="2">
        <f t="shared" si="4"/>
        <v>1</v>
      </c>
      <c r="C31" s="39">
        <v>7</v>
      </c>
      <c r="D31" s="12">
        <f t="shared" si="3"/>
        <v>7</v>
      </c>
      <c r="E31" s="13" t="s">
        <v>26</v>
      </c>
    </row>
    <row r="32" spans="1:5" x14ac:dyDescent="0.25">
      <c r="A32" s="1">
        <v>1</v>
      </c>
      <c r="B32" s="2">
        <f t="shared" si="4"/>
        <v>1</v>
      </c>
      <c r="C32" s="39">
        <v>7</v>
      </c>
      <c r="D32" s="12">
        <f t="shared" si="3"/>
        <v>7</v>
      </c>
      <c r="E32" s="13" t="s">
        <v>227</v>
      </c>
    </row>
    <row r="33" spans="1:5" x14ac:dyDescent="0.25">
      <c r="A33" s="21">
        <v>6</v>
      </c>
      <c r="B33" s="2">
        <f t="shared" si="4"/>
        <v>6</v>
      </c>
      <c r="C33" s="39">
        <v>100</v>
      </c>
      <c r="D33" s="22">
        <f t="shared" si="3"/>
        <v>600</v>
      </c>
      <c r="E33" s="23" t="s">
        <v>228</v>
      </c>
    </row>
    <row r="34" spans="1:5" x14ac:dyDescent="0.25">
      <c r="A34" s="21">
        <v>3</v>
      </c>
      <c r="B34" s="2">
        <f t="shared" si="4"/>
        <v>3</v>
      </c>
      <c r="C34" s="39">
        <v>900</v>
      </c>
      <c r="D34" s="22">
        <f t="shared" si="3"/>
        <v>2700</v>
      </c>
      <c r="E34" s="23" t="s">
        <v>229</v>
      </c>
    </row>
    <row r="35" spans="1:5" x14ac:dyDescent="0.25">
      <c r="A35" s="21">
        <v>4</v>
      </c>
      <c r="B35" s="2">
        <f t="shared" si="4"/>
        <v>4</v>
      </c>
      <c r="C35" s="39">
        <v>20</v>
      </c>
      <c r="D35" s="22">
        <f t="shared" si="3"/>
        <v>80</v>
      </c>
      <c r="E35" s="23" t="s">
        <v>230</v>
      </c>
    </row>
    <row r="36" spans="1:5" x14ac:dyDescent="0.25">
      <c r="A36" s="24"/>
      <c r="B36" s="25"/>
      <c r="C36" s="183" t="s">
        <v>8</v>
      </c>
      <c r="D36" s="209">
        <f>SUM(D27:D35)</f>
        <v>4479</v>
      </c>
      <c r="E36" s="17"/>
    </row>
    <row r="37" spans="1:5" x14ac:dyDescent="0.25">
      <c r="A37" s="26"/>
      <c r="B37" s="27"/>
      <c r="C37" s="66"/>
      <c r="D37" s="37"/>
      <c r="E37" s="29" t="s">
        <v>13</v>
      </c>
    </row>
    <row r="38" spans="1:5" x14ac:dyDescent="0.25">
      <c r="A38" s="1">
        <v>2</v>
      </c>
      <c r="B38" s="2">
        <f>SUM(A38)</f>
        <v>2</v>
      </c>
      <c r="C38" s="39">
        <v>35</v>
      </c>
      <c r="D38" s="22">
        <f>B38*C38</f>
        <v>70</v>
      </c>
      <c r="E38" s="13" t="s">
        <v>231</v>
      </c>
    </row>
    <row r="39" spans="1:5" x14ac:dyDescent="0.25">
      <c r="A39" s="1">
        <v>2</v>
      </c>
      <c r="B39" s="2">
        <f>SUM(A39)</f>
        <v>2</v>
      </c>
      <c r="C39" s="39">
        <v>24</v>
      </c>
      <c r="D39" s="12">
        <f>B39*C39</f>
        <v>48</v>
      </c>
      <c r="E39" s="13" t="s">
        <v>232</v>
      </c>
    </row>
    <row r="40" spans="1:5" x14ac:dyDescent="0.25">
      <c r="A40" s="1">
        <v>3</v>
      </c>
      <c r="B40" s="2">
        <f>SUM(A40)</f>
        <v>3</v>
      </c>
      <c r="C40" s="39">
        <v>120</v>
      </c>
      <c r="D40" s="22">
        <f>B40*C40</f>
        <v>360</v>
      </c>
      <c r="E40" s="13" t="s">
        <v>233</v>
      </c>
    </row>
    <row r="41" spans="1:5" x14ac:dyDescent="0.25">
      <c r="A41" s="31">
        <v>1</v>
      </c>
      <c r="B41" s="2">
        <f>SUM(A41)</f>
        <v>1</v>
      </c>
      <c r="C41" s="39">
        <v>100</v>
      </c>
      <c r="D41" s="22">
        <f>B41*C41</f>
        <v>100</v>
      </c>
      <c r="E41" s="13" t="s">
        <v>234</v>
      </c>
    </row>
    <row r="42" spans="1:5" x14ac:dyDescent="0.25">
      <c r="A42" s="31"/>
      <c r="B42" s="2">
        <f>SUM(A42)</f>
        <v>0</v>
      </c>
      <c r="C42" s="39"/>
      <c r="D42" s="22">
        <f>B42*C42</f>
        <v>0</v>
      </c>
      <c r="E42" s="13"/>
    </row>
    <row r="43" spans="1:5" x14ac:dyDescent="0.25">
      <c r="A43" s="32"/>
      <c r="B43" s="25"/>
      <c r="C43" s="210" t="s">
        <v>8</v>
      </c>
      <c r="D43" s="211">
        <f>SUM(D38:D42)</f>
        <v>578</v>
      </c>
      <c r="E43" s="33"/>
    </row>
    <row r="44" spans="1:5" x14ac:dyDescent="0.25">
      <c r="A44" s="191"/>
      <c r="B44" s="192"/>
      <c r="C44" s="42"/>
      <c r="D44" s="212"/>
      <c r="E44" s="18"/>
    </row>
    <row r="45" spans="1:5" x14ac:dyDescent="0.25">
      <c r="A45" s="34"/>
      <c r="B45" s="19"/>
      <c r="C45" s="183" t="s">
        <v>3</v>
      </c>
      <c r="D45" s="213">
        <f>SUM(D25,D36,D43)</f>
        <v>19752</v>
      </c>
      <c r="E45" s="35"/>
    </row>
  </sheetData>
  <mergeCells count="5">
    <mergeCell ref="E7:E8"/>
    <mergeCell ref="A5:A8"/>
    <mergeCell ref="B5:B8"/>
    <mergeCell ref="C5:C8"/>
    <mergeCell ref="D7:D8"/>
  </mergeCells>
  <phoneticPr fontId="4" type="noConversion"/>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78"/>
  <sheetViews>
    <sheetView workbookViewId="0">
      <selection activeCell="A2" sqref="A2"/>
    </sheetView>
  </sheetViews>
  <sheetFormatPr defaultColWidth="9.140625" defaultRowHeight="15" x14ac:dyDescent="0.25"/>
  <cols>
    <col min="1" max="1" width="10" customWidth="1"/>
    <col min="5" max="5" width="30.42578125" bestFit="1" customWidth="1"/>
  </cols>
  <sheetData>
    <row r="1" spans="1:5" ht="18" x14ac:dyDescent="0.25">
      <c r="A1" s="166" t="s">
        <v>144</v>
      </c>
      <c r="B1" s="167"/>
      <c r="C1" s="167"/>
      <c r="D1" s="167"/>
    </row>
    <row r="2" spans="1:5" ht="15.75" x14ac:dyDescent="0.25">
      <c r="A2" s="168"/>
      <c r="B2" s="169"/>
      <c r="C2" s="193" t="s">
        <v>259</v>
      </c>
      <c r="D2" s="167"/>
    </row>
    <row r="3" spans="1:5" ht="15.75" x14ac:dyDescent="0.25">
      <c r="A3" s="204"/>
      <c r="B3" s="167"/>
      <c r="C3" s="167"/>
      <c r="D3" s="167"/>
    </row>
    <row r="4" spans="1:5" ht="15.75" x14ac:dyDescent="0.25">
      <c r="A4" s="205"/>
      <c r="B4" s="171"/>
      <c r="C4" s="171"/>
      <c r="D4" s="167"/>
    </row>
    <row r="5" spans="1:5" ht="15.75" x14ac:dyDescent="0.25">
      <c r="A5" s="204"/>
      <c r="B5" s="167"/>
      <c r="C5" s="167"/>
      <c r="D5" s="214" t="s">
        <v>148</v>
      </c>
    </row>
    <row r="6" spans="1:5" x14ac:dyDescent="0.25">
      <c r="A6" s="156"/>
      <c r="B6" s="2"/>
      <c r="C6" s="47"/>
      <c r="D6" s="3" t="s">
        <v>0</v>
      </c>
      <c r="E6" s="4" t="s">
        <v>149</v>
      </c>
    </row>
    <row r="7" spans="1:5" ht="15" customHeight="1" x14ac:dyDescent="0.25">
      <c r="A7" s="404" t="s">
        <v>256</v>
      </c>
      <c r="B7" s="391" t="s">
        <v>151</v>
      </c>
      <c r="C7" s="394" t="s">
        <v>152</v>
      </c>
      <c r="D7" s="174" t="s">
        <v>1</v>
      </c>
      <c r="E7" s="215">
        <f>E8/7.75</f>
        <v>5101.2258064516127</v>
      </c>
    </row>
    <row r="8" spans="1:5" ht="26.25" customHeight="1" x14ac:dyDescent="0.25">
      <c r="A8" s="405" t="s">
        <v>154</v>
      </c>
      <c r="B8" s="392"/>
      <c r="C8" s="395"/>
      <c r="D8" s="176" t="s">
        <v>2</v>
      </c>
      <c r="E8" s="177">
        <f>D78</f>
        <v>39534.5</v>
      </c>
    </row>
    <row r="9" spans="1:5" x14ac:dyDescent="0.25">
      <c r="A9" s="405" t="s">
        <v>155</v>
      </c>
      <c r="B9" s="392" t="s">
        <v>3</v>
      </c>
      <c r="C9" s="395"/>
      <c r="D9" s="402" t="s">
        <v>156</v>
      </c>
      <c r="E9" s="402" t="s">
        <v>157</v>
      </c>
    </row>
    <row r="10" spans="1:5" x14ac:dyDescent="0.25">
      <c r="A10" s="406"/>
      <c r="B10" s="393" t="s">
        <v>4</v>
      </c>
      <c r="C10" s="396" t="s">
        <v>5</v>
      </c>
      <c r="D10" s="403"/>
      <c r="E10" s="403" t="s">
        <v>6</v>
      </c>
    </row>
    <row r="11" spans="1:5" x14ac:dyDescent="0.25">
      <c r="A11" s="216"/>
      <c r="B11" s="8"/>
      <c r="C11" s="40"/>
      <c r="D11" s="9"/>
      <c r="E11" s="1"/>
    </row>
    <row r="12" spans="1:5" x14ac:dyDescent="0.25">
      <c r="A12" s="156">
        <v>3</v>
      </c>
      <c r="B12" s="2">
        <f>A12</f>
        <v>3</v>
      </c>
      <c r="C12" s="39">
        <v>225</v>
      </c>
      <c r="D12" s="12">
        <f t="shared" ref="D12:D26" si="0">SUM(B12*C12)</f>
        <v>675</v>
      </c>
      <c r="E12" s="13" t="s">
        <v>158</v>
      </c>
    </row>
    <row r="13" spans="1:5" x14ac:dyDescent="0.25">
      <c r="A13" s="156">
        <v>1</v>
      </c>
      <c r="B13" s="2">
        <f t="shared" ref="B13:B75" si="1">A13</f>
        <v>1</v>
      </c>
      <c r="C13" s="39">
        <v>200</v>
      </c>
      <c r="D13" s="12">
        <f t="shared" si="0"/>
        <v>200</v>
      </c>
      <c r="E13" s="13" t="s">
        <v>159</v>
      </c>
    </row>
    <row r="14" spans="1:5" x14ac:dyDescent="0.25">
      <c r="A14" s="217">
        <v>4</v>
      </c>
      <c r="B14" s="2">
        <f t="shared" si="1"/>
        <v>4</v>
      </c>
      <c r="C14" s="41">
        <v>0</v>
      </c>
      <c r="D14" s="12">
        <f t="shared" si="0"/>
        <v>0</v>
      </c>
      <c r="E14" s="16" t="s">
        <v>160</v>
      </c>
    </row>
    <row r="15" spans="1:5" x14ac:dyDescent="0.25">
      <c r="A15" s="156">
        <v>20</v>
      </c>
      <c r="B15" s="2">
        <f t="shared" si="1"/>
        <v>20</v>
      </c>
      <c r="C15" s="39">
        <v>74</v>
      </c>
      <c r="D15" s="12">
        <f t="shared" si="0"/>
        <v>1480</v>
      </c>
      <c r="E15" s="13" t="s">
        <v>161</v>
      </c>
    </row>
    <row r="16" spans="1:5" x14ac:dyDescent="0.25">
      <c r="A16" s="156">
        <v>425</v>
      </c>
      <c r="B16" s="2">
        <f t="shared" si="1"/>
        <v>425</v>
      </c>
      <c r="C16" s="39">
        <v>5</v>
      </c>
      <c r="D16" s="12">
        <f t="shared" si="0"/>
        <v>2125</v>
      </c>
      <c r="E16" s="13" t="s">
        <v>162</v>
      </c>
    </row>
    <row r="17" spans="1:5" x14ac:dyDescent="0.25">
      <c r="A17" s="156">
        <v>1</v>
      </c>
      <c r="B17" s="2">
        <f t="shared" si="1"/>
        <v>1</v>
      </c>
      <c r="C17" s="39">
        <v>300</v>
      </c>
      <c r="D17" s="12">
        <f t="shared" si="0"/>
        <v>300</v>
      </c>
      <c r="E17" s="13" t="s">
        <v>163</v>
      </c>
    </row>
    <row r="18" spans="1:5" x14ac:dyDescent="0.25">
      <c r="A18" s="217"/>
      <c r="B18" s="2">
        <f t="shared" si="1"/>
        <v>0</v>
      </c>
      <c r="C18" s="41">
        <v>0</v>
      </c>
      <c r="D18" s="12">
        <f t="shared" si="0"/>
        <v>0</v>
      </c>
      <c r="E18" s="16" t="s">
        <v>164</v>
      </c>
    </row>
    <row r="19" spans="1:5" x14ac:dyDescent="0.25">
      <c r="A19" s="217"/>
      <c r="B19" s="2">
        <f t="shared" si="1"/>
        <v>0</v>
      </c>
      <c r="C19" s="41">
        <v>0</v>
      </c>
      <c r="D19" s="12">
        <f t="shared" si="0"/>
        <v>0</v>
      </c>
      <c r="E19" s="16" t="s">
        <v>165</v>
      </c>
    </row>
    <row r="20" spans="1:5" x14ac:dyDescent="0.25">
      <c r="A20" s="217">
        <v>5</v>
      </c>
      <c r="B20" s="2">
        <f t="shared" si="1"/>
        <v>5</v>
      </c>
      <c r="C20" s="41">
        <v>80</v>
      </c>
      <c r="D20" s="12">
        <f t="shared" si="0"/>
        <v>400</v>
      </c>
      <c r="E20" s="224" t="s">
        <v>222</v>
      </c>
    </row>
    <row r="21" spans="1:5" x14ac:dyDescent="0.25">
      <c r="A21" s="156">
        <v>2</v>
      </c>
      <c r="B21" s="2">
        <f t="shared" si="1"/>
        <v>2</v>
      </c>
      <c r="C21" s="39">
        <v>2000</v>
      </c>
      <c r="D21" s="12">
        <f t="shared" si="0"/>
        <v>4000</v>
      </c>
      <c r="E21" s="17" t="s">
        <v>255</v>
      </c>
    </row>
    <row r="22" spans="1:5" x14ac:dyDescent="0.25">
      <c r="A22" s="156">
        <v>6</v>
      </c>
      <c r="B22" s="2">
        <f t="shared" si="1"/>
        <v>6</v>
      </c>
      <c r="C22" s="39">
        <v>750</v>
      </c>
      <c r="D22" s="12">
        <f t="shared" si="0"/>
        <v>4500</v>
      </c>
      <c r="E22" s="17" t="s">
        <v>257</v>
      </c>
    </row>
    <row r="23" spans="1:5" x14ac:dyDescent="0.25">
      <c r="A23" s="156">
        <v>1.5</v>
      </c>
      <c r="B23" s="2">
        <f t="shared" si="1"/>
        <v>1.5</v>
      </c>
      <c r="C23" s="39">
        <v>1400</v>
      </c>
      <c r="D23" s="12">
        <f t="shared" si="0"/>
        <v>2100</v>
      </c>
      <c r="E23" s="17" t="s">
        <v>17</v>
      </c>
    </row>
    <row r="24" spans="1:5" x14ac:dyDescent="0.25">
      <c r="A24" s="156">
        <v>6</v>
      </c>
      <c r="B24" s="2">
        <f t="shared" si="1"/>
        <v>6</v>
      </c>
      <c r="C24" s="39">
        <v>1000</v>
      </c>
      <c r="D24" s="12">
        <f t="shared" si="0"/>
        <v>6000</v>
      </c>
      <c r="E24" s="17" t="s">
        <v>239</v>
      </c>
    </row>
    <row r="25" spans="1:5" x14ac:dyDescent="0.25">
      <c r="A25" s="156">
        <v>3</v>
      </c>
      <c r="B25" s="2">
        <f t="shared" si="1"/>
        <v>3</v>
      </c>
      <c r="C25" s="39">
        <v>1200</v>
      </c>
      <c r="D25" s="12">
        <f t="shared" si="0"/>
        <v>3600</v>
      </c>
      <c r="E25" s="17" t="s">
        <v>167</v>
      </c>
    </row>
    <row r="26" spans="1:5" x14ac:dyDescent="0.25">
      <c r="A26" s="156">
        <v>3</v>
      </c>
      <c r="B26" s="2">
        <f t="shared" si="1"/>
        <v>3</v>
      </c>
      <c r="C26" s="39">
        <v>1200</v>
      </c>
      <c r="D26" s="12">
        <f t="shared" si="0"/>
        <v>3600</v>
      </c>
      <c r="E26" s="17" t="s">
        <v>168</v>
      </c>
    </row>
    <row r="27" spans="1:5" ht="36" x14ac:dyDescent="0.25">
      <c r="A27" s="1">
        <v>1</v>
      </c>
      <c r="B27" s="2">
        <f t="shared" ref="B27" si="2">SUM(A27)</f>
        <v>1</v>
      </c>
      <c r="C27" s="39">
        <v>1600</v>
      </c>
      <c r="D27" s="12">
        <f t="shared" ref="D27" si="3">B27*C27</f>
        <v>1600</v>
      </c>
      <c r="E27" s="143" t="s">
        <v>128</v>
      </c>
    </row>
    <row r="28" spans="1:5" x14ac:dyDescent="0.25">
      <c r="A28" s="218"/>
      <c r="B28" s="2">
        <f t="shared" si="1"/>
        <v>0</v>
      </c>
      <c r="C28" s="183" t="s">
        <v>8</v>
      </c>
      <c r="D28" s="209">
        <f>SUM(D12:D27)</f>
        <v>30580</v>
      </c>
      <c r="E28" s="17"/>
    </row>
    <row r="29" spans="1:5" x14ac:dyDescent="0.25">
      <c r="A29" s="218"/>
      <c r="B29" s="2">
        <f t="shared" si="1"/>
        <v>0</v>
      </c>
      <c r="C29" s="66"/>
      <c r="D29" s="36"/>
      <c r="E29" s="29" t="s">
        <v>9</v>
      </c>
    </row>
    <row r="30" spans="1:5" x14ac:dyDescent="0.25">
      <c r="A30" s="156">
        <v>1</v>
      </c>
      <c r="B30" s="2">
        <f t="shared" si="1"/>
        <v>1</v>
      </c>
      <c r="C30" s="39">
        <v>6</v>
      </c>
      <c r="D30" s="12">
        <f t="shared" ref="D30:D41" si="4">B30*C30</f>
        <v>6</v>
      </c>
      <c r="E30" s="30" t="s">
        <v>169</v>
      </c>
    </row>
    <row r="31" spans="1:5" x14ac:dyDescent="0.25">
      <c r="A31" s="156">
        <v>0</v>
      </c>
      <c r="B31" s="2">
        <f t="shared" si="1"/>
        <v>0</v>
      </c>
      <c r="C31" s="39">
        <v>310</v>
      </c>
      <c r="D31" s="12">
        <f t="shared" si="4"/>
        <v>0</v>
      </c>
      <c r="E31" s="13" t="s">
        <v>170</v>
      </c>
    </row>
    <row r="32" spans="1:5" x14ac:dyDescent="0.25">
      <c r="A32" s="156"/>
      <c r="B32" s="2">
        <f t="shared" si="1"/>
        <v>0</v>
      </c>
      <c r="C32" s="39">
        <v>265</v>
      </c>
      <c r="D32" s="12">
        <f t="shared" si="4"/>
        <v>0</v>
      </c>
      <c r="E32" s="13" t="s">
        <v>171</v>
      </c>
    </row>
    <row r="33" spans="1:5" x14ac:dyDescent="0.25">
      <c r="A33" s="156">
        <v>1</v>
      </c>
      <c r="B33" s="2">
        <f t="shared" si="1"/>
        <v>1</v>
      </c>
      <c r="C33" s="39">
        <v>7</v>
      </c>
      <c r="D33" s="12">
        <f t="shared" si="4"/>
        <v>7</v>
      </c>
      <c r="E33" s="13" t="s">
        <v>172</v>
      </c>
    </row>
    <row r="34" spans="1:5" x14ac:dyDescent="0.25">
      <c r="A34" s="156">
        <v>1</v>
      </c>
      <c r="B34" s="2">
        <f t="shared" si="1"/>
        <v>1</v>
      </c>
      <c r="C34" s="39">
        <v>6</v>
      </c>
      <c r="D34" s="12">
        <f t="shared" si="4"/>
        <v>6</v>
      </c>
      <c r="E34" s="13" t="s">
        <v>173</v>
      </c>
    </row>
    <row r="35" spans="1:5" x14ac:dyDescent="0.25">
      <c r="A35" s="156">
        <v>1</v>
      </c>
      <c r="B35" s="2">
        <f t="shared" si="1"/>
        <v>1</v>
      </c>
      <c r="C35" s="39">
        <v>20</v>
      </c>
      <c r="D35" s="12">
        <f t="shared" si="4"/>
        <v>20</v>
      </c>
      <c r="E35" s="13" t="s">
        <v>240</v>
      </c>
    </row>
    <row r="36" spans="1:5" x14ac:dyDescent="0.25">
      <c r="A36" s="156">
        <v>5</v>
      </c>
      <c r="B36" s="2">
        <f t="shared" si="1"/>
        <v>5</v>
      </c>
      <c r="C36" s="39">
        <v>850</v>
      </c>
      <c r="D36" s="12">
        <f t="shared" si="4"/>
        <v>4250</v>
      </c>
      <c r="E36" s="13" t="s">
        <v>241</v>
      </c>
    </row>
    <row r="37" spans="1:5" x14ac:dyDescent="0.25">
      <c r="A37" s="156">
        <v>1</v>
      </c>
      <c r="B37" s="2">
        <f t="shared" si="1"/>
        <v>1</v>
      </c>
      <c r="C37" s="39">
        <v>6</v>
      </c>
      <c r="D37" s="12">
        <f t="shared" si="4"/>
        <v>6</v>
      </c>
      <c r="E37" s="13" t="s">
        <v>174</v>
      </c>
    </row>
    <row r="38" spans="1:5" x14ac:dyDescent="0.25">
      <c r="A38" s="156">
        <v>3</v>
      </c>
      <c r="B38" s="2">
        <f t="shared" si="1"/>
        <v>3</v>
      </c>
      <c r="C38" s="47">
        <v>15</v>
      </c>
      <c r="D38" s="12">
        <f t="shared" si="4"/>
        <v>45</v>
      </c>
      <c r="E38" s="23" t="s">
        <v>242</v>
      </c>
    </row>
    <row r="39" spans="1:5" x14ac:dyDescent="0.25">
      <c r="A39" s="156">
        <v>1</v>
      </c>
      <c r="B39" s="2">
        <f t="shared" si="1"/>
        <v>1</v>
      </c>
      <c r="C39" s="47">
        <v>12</v>
      </c>
      <c r="D39" s="12">
        <f t="shared" si="4"/>
        <v>12</v>
      </c>
      <c r="E39" s="23" t="s">
        <v>243</v>
      </c>
    </row>
    <row r="40" spans="1:5" x14ac:dyDescent="0.25">
      <c r="A40" s="156">
        <v>5</v>
      </c>
      <c r="B40" s="2">
        <f t="shared" si="1"/>
        <v>5</v>
      </c>
      <c r="C40" s="47">
        <v>45</v>
      </c>
      <c r="D40" s="12">
        <f t="shared" si="4"/>
        <v>225</v>
      </c>
      <c r="E40" s="23" t="s">
        <v>175</v>
      </c>
    </row>
    <row r="41" spans="1:5" x14ac:dyDescent="0.25">
      <c r="A41" s="156">
        <v>10</v>
      </c>
      <c r="B41" s="2">
        <f t="shared" si="1"/>
        <v>10</v>
      </c>
      <c r="C41" s="47">
        <v>65</v>
      </c>
      <c r="D41" s="12">
        <f t="shared" si="4"/>
        <v>650</v>
      </c>
      <c r="E41" s="23" t="s">
        <v>176</v>
      </c>
    </row>
    <row r="42" spans="1:5" x14ac:dyDescent="0.25">
      <c r="A42" s="219"/>
      <c r="B42" s="2">
        <f t="shared" si="1"/>
        <v>0</v>
      </c>
      <c r="C42" s="183" t="s">
        <v>8</v>
      </c>
      <c r="D42" s="209">
        <f>SUM(D30:D41)</f>
        <v>5227</v>
      </c>
      <c r="E42" s="17"/>
    </row>
    <row r="43" spans="1:5" x14ac:dyDescent="0.25">
      <c r="A43" s="220"/>
      <c r="B43" s="2">
        <f t="shared" si="1"/>
        <v>0</v>
      </c>
      <c r="C43" s="42"/>
      <c r="D43" s="28"/>
      <c r="E43" s="29" t="s">
        <v>10</v>
      </c>
    </row>
    <row r="44" spans="1:5" x14ac:dyDescent="0.25">
      <c r="A44" s="220"/>
      <c r="B44" s="2">
        <f t="shared" si="1"/>
        <v>0</v>
      </c>
      <c r="C44" s="42"/>
      <c r="D44" s="28"/>
      <c r="E44" s="221" t="s">
        <v>244</v>
      </c>
    </row>
    <row r="45" spans="1:5" x14ac:dyDescent="0.25">
      <c r="A45" s="222">
        <v>6</v>
      </c>
      <c r="B45" s="2">
        <f t="shared" si="1"/>
        <v>6</v>
      </c>
      <c r="C45" s="39">
        <v>5</v>
      </c>
      <c r="D45" s="12">
        <f t="shared" ref="D45:D58" si="5">B45*C45</f>
        <v>30</v>
      </c>
      <c r="E45" s="30" t="s">
        <v>178</v>
      </c>
    </row>
    <row r="46" spans="1:5" x14ac:dyDescent="0.25">
      <c r="A46" s="222">
        <v>5</v>
      </c>
      <c r="B46" s="2">
        <f t="shared" si="1"/>
        <v>5</v>
      </c>
      <c r="C46" s="39">
        <v>5</v>
      </c>
      <c r="D46" s="12">
        <f t="shared" si="5"/>
        <v>25</v>
      </c>
      <c r="E46" s="30" t="s">
        <v>245</v>
      </c>
    </row>
    <row r="47" spans="1:5" x14ac:dyDescent="0.25">
      <c r="A47" s="222">
        <v>3</v>
      </c>
      <c r="B47" s="2">
        <f t="shared" si="1"/>
        <v>3</v>
      </c>
      <c r="C47" s="39">
        <v>5</v>
      </c>
      <c r="D47" s="12">
        <f t="shared" si="5"/>
        <v>15</v>
      </c>
      <c r="E47" s="30" t="s">
        <v>246</v>
      </c>
    </row>
    <row r="48" spans="1:5" x14ac:dyDescent="0.25">
      <c r="A48" s="156">
        <v>2</v>
      </c>
      <c r="B48" s="2">
        <f t="shared" si="1"/>
        <v>2</v>
      </c>
      <c r="C48" s="39">
        <v>5</v>
      </c>
      <c r="D48" s="12">
        <f t="shared" si="5"/>
        <v>10</v>
      </c>
      <c r="E48" s="13" t="s">
        <v>179</v>
      </c>
    </row>
    <row r="49" spans="1:5" x14ac:dyDescent="0.25">
      <c r="A49" s="156">
        <v>0</v>
      </c>
      <c r="B49" s="2">
        <f t="shared" si="1"/>
        <v>0</v>
      </c>
      <c r="C49" s="39">
        <v>75</v>
      </c>
      <c r="D49" s="12">
        <f t="shared" si="5"/>
        <v>0</v>
      </c>
      <c r="E49" s="13" t="s">
        <v>180</v>
      </c>
    </row>
    <row r="50" spans="1:5" x14ac:dyDescent="0.25">
      <c r="A50" s="156">
        <v>2</v>
      </c>
      <c r="B50" s="2">
        <f t="shared" si="1"/>
        <v>2</v>
      </c>
      <c r="C50" s="39">
        <v>0</v>
      </c>
      <c r="D50" s="12">
        <f t="shared" si="5"/>
        <v>0</v>
      </c>
      <c r="E50" s="13" t="s">
        <v>181</v>
      </c>
    </row>
    <row r="51" spans="1:5" x14ac:dyDescent="0.25">
      <c r="A51" s="156"/>
      <c r="B51" s="2">
        <f t="shared" si="1"/>
        <v>0</v>
      </c>
      <c r="C51" s="39">
        <v>0</v>
      </c>
      <c r="D51" s="12">
        <f t="shared" si="5"/>
        <v>0</v>
      </c>
      <c r="E51" s="13" t="s">
        <v>11</v>
      </c>
    </row>
    <row r="52" spans="1:5" x14ac:dyDescent="0.25">
      <c r="A52" s="156"/>
      <c r="B52" s="2">
        <f t="shared" si="1"/>
        <v>0</v>
      </c>
      <c r="C52" s="39">
        <v>0</v>
      </c>
      <c r="D52" s="12">
        <f t="shared" si="5"/>
        <v>0</v>
      </c>
      <c r="E52" s="13" t="s">
        <v>183</v>
      </c>
    </row>
    <row r="53" spans="1:5" x14ac:dyDescent="0.25">
      <c r="A53" s="156"/>
      <c r="B53" s="2">
        <f t="shared" si="1"/>
        <v>0</v>
      </c>
      <c r="C53" s="39">
        <v>0</v>
      </c>
      <c r="D53" s="12">
        <f t="shared" si="5"/>
        <v>0</v>
      </c>
      <c r="E53" s="13" t="s">
        <v>184</v>
      </c>
    </row>
    <row r="54" spans="1:5" x14ac:dyDescent="0.25">
      <c r="A54" s="156"/>
      <c r="B54" s="2">
        <f t="shared" si="1"/>
        <v>0</v>
      </c>
      <c r="C54" s="39">
        <v>0</v>
      </c>
      <c r="D54" s="12">
        <f t="shared" si="5"/>
        <v>0</v>
      </c>
      <c r="E54" s="13" t="s">
        <v>185</v>
      </c>
    </row>
    <row r="55" spans="1:5" x14ac:dyDescent="0.25">
      <c r="A55" s="156"/>
      <c r="B55" s="2">
        <f t="shared" si="1"/>
        <v>0</v>
      </c>
      <c r="C55" s="39">
        <v>0</v>
      </c>
      <c r="D55" s="12">
        <f t="shared" si="5"/>
        <v>0</v>
      </c>
      <c r="E55" s="13" t="s">
        <v>186</v>
      </c>
    </row>
    <row r="56" spans="1:5" x14ac:dyDescent="0.25">
      <c r="A56" s="156">
        <v>1</v>
      </c>
      <c r="B56" s="2">
        <f t="shared" si="1"/>
        <v>1</v>
      </c>
      <c r="C56" s="39">
        <v>125</v>
      </c>
      <c r="D56" s="12">
        <f t="shared" si="5"/>
        <v>125</v>
      </c>
      <c r="E56" s="13" t="s">
        <v>188</v>
      </c>
    </row>
    <row r="57" spans="1:5" x14ac:dyDescent="0.25">
      <c r="A57" s="156">
        <v>0</v>
      </c>
      <c r="B57" s="2">
        <f t="shared" si="1"/>
        <v>0</v>
      </c>
      <c r="C57" s="39">
        <v>240</v>
      </c>
      <c r="D57" s="12">
        <f t="shared" si="5"/>
        <v>0</v>
      </c>
      <c r="E57" s="13" t="s">
        <v>189</v>
      </c>
    </row>
    <row r="58" spans="1:5" x14ac:dyDescent="0.25">
      <c r="A58" s="156">
        <v>0</v>
      </c>
      <c r="B58" s="2">
        <f t="shared" si="1"/>
        <v>0</v>
      </c>
      <c r="C58" s="39">
        <v>35</v>
      </c>
      <c r="D58" s="12">
        <f t="shared" si="5"/>
        <v>0</v>
      </c>
      <c r="E58" s="23" t="s">
        <v>247</v>
      </c>
    </row>
    <row r="59" spans="1:5" x14ac:dyDescent="0.25">
      <c r="A59" s="219"/>
      <c r="B59" s="2">
        <f t="shared" si="1"/>
        <v>0</v>
      </c>
      <c r="C59" s="183" t="s">
        <v>8</v>
      </c>
      <c r="D59" s="209">
        <f>SUM(D45:D58)</f>
        <v>205</v>
      </c>
      <c r="E59" s="17"/>
    </row>
    <row r="60" spans="1:5" x14ac:dyDescent="0.25">
      <c r="A60" s="220"/>
      <c r="B60" s="2">
        <f t="shared" si="1"/>
        <v>0</v>
      </c>
      <c r="C60" s="66"/>
      <c r="D60" s="37"/>
      <c r="E60" s="29" t="s">
        <v>13</v>
      </c>
    </row>
    <row r="61" spans="1:5" x14ac:dyDescent="0.25">
      <c r="A61" s="222">
        <v>1</v>
      </c>
      <c r="B61" s="2">
        <f t="shared" si="1"/>
        <v>1</v>
      </c>
      <c r="C61" s="39">
        <v>2.5</v>
      </c>
      <c r="D61" s="12">
        <f t="shared" ref="D61:D75" si="6">B61*C61</f>
        <v>2.5</v>
      </c>
      <c r="E61" s="30" t="s">
        <v>191</v>
      </c>
    </row>
    <row r="62" spans="1:5" x14ac:dyDescent="0.25">
      <c r="A62" s="156">
        <v>5</v>
      </c>
      <c r="B62" s="2">
        <f t="shared" si="1"/>
        <v>5</v>
      </c>
      <c r="C62" s="39">
        <v>50</v>
      </c>
      <c r="D62" s="12">
        <f t="shared" si="6"/>
        <v>250</v>
      </c>
      <c r="E62" s="13" t="s">
        <v>248</v>
      </c>
    </row>
    <row r="63" spans="1:5" x14ac:dyDescent="0.25">
      <c r="A63" s="156">
        <v>5</v>
      </c>
      <c r="B63" s="2">
        <f t="shared" si="1"/>
        <v>5</v>
      </c>
      <c r="C63" s="39">
        <v>550</v>
      </c>
      <c r="D63" s="12">
        <f t="shared" si="6"/>
        <v>2750</v>
      </c>
      <c r="E63" s="13" t="s">
        <v>249</v>
      </c>
    </row>
    <row r="64" spans="1:5" x14ac:dyDescent="0.25">
      <c r="A64" s="156">
        <v>5</v>
      </c>
      <c r="B64" s="2">
        <f t="shared" si="1"/>
        <v>5</v>
      </c>
      <c r="C64" s="39">
        <v>35</v>
      </c>
      <c r="D64" s="12">
        <f t="shared" si="6"/>
        <v>175</v>
      </c>
      <c r="E64" s="13" t="s">
        <v>250</v>
      </c>
    </row>
    <row r="65" spans="1:5" x14ac:dyDescent="0.25">
      <c r="A65" s="156">
        <v>2</v>
      </c>
      <c r="B65" s="2">
        <f t="shared" si="1"/>
        <v>2</v>
      </c>
      <c r="C65" s="39">
        <v>25</v>
      </c>
      <c r="D65" s="12">
        <f t="shared" si="6"/>
        <v>50</v>
      </c>
      <c r="E65" s="13" t="s">
        <v>193</v>
      </c>
    </row>
    <row r="66" spans="1:5" x14ac:dyDescent="0.25">
      <c r="A66" s="156">
        <v>5</v>
      </c>
      <c r="B66" s="2">
        <f t="shared" si="1"/>
        <v>5</v>
      </c>
      <c r="C66" s="39">
        <v>14</v>
      </c>
      <c r="D66" s="12">
        <f t="shared" si="6"/>
        <v>70</v>
      </c>
      <c r="E66" s="13" t="s">
        <v>251</v>
      </c>
    </row>
    <row r="67" spans="1:5" x14ac:dyDescent="0.25">
      <c r="A67" s="156">
        <v>0</v>
      </c>
      <c r="B67" s="2">
        <f t="shared" si="1"/>
        <v>0</v>
      </c>
      <c r="C67" s="39">
        <v>14</v>
      </c>
      <c r="D67" s="12">
        <f t="shared" si="6"/>
        <v>0</v>
      </c>
      <c r="E67" s="13" t="s">
        <v>252</v>
      </c>
    </row>
    <row r="68" spans="1:5" x14ac:dyDescent="0.25">
      <c r="A68" s="156">
        <v>0</v>
      </c>
      <c r="B68" s="2">
        <f t="shared" si="1"/>
        <v>0</v>
      </c>
      <c r="C68" s="39">
        <v>15</v>
      </c>
      <c r="D68" s="12">
        <f t="shared" si="6"/>
        <v>0</v>
      </c>
      <c r="E68" s="13" t="s">
        <v>253</v>
      </c>
    </row>
    <row r="69" spans="1:5" x14ac:dyDescent="0.25">
      <c r="A69" s="156">
        <v>0</v>
      </c>
      <c r="B69" s="2">
        <f t="shared" si="1"/>
        <v>0</v>
      </c>
      <c r="C69" s="39">
        <v>40</v>
      </c>
      <c r="D69" s="12">
        <f t="shared" si="6"/>
        <v>0</v>
      </c>
      <c r="E69" s="13" t="s">
        <v>218</v>
      </c>
    </row>
    <row r="70" spans="1:5" x14ac:dyDescent="0.25">
      <c r="A70" s="156">
        <v>0</v>
      </c>
      <c r="B70" s="2">
        <f t="shared" si="1"/>
        <v>0</v>
      </c>
      <c r="C70" s="39">
        <v>25</v>
      </c>
      <c r="D70" s="12">
        <f t="shared" si="6"/>
        <v>0</v>
      </c>
      <c r="E70" s="13" t="s">
        <v>254</v>
      </c>
    </row>
    <row r="71" spans="1:5" x14ac:dyDescent="0.25">
      <c r="A71" s="156"/>
      <c r="B71" s="2">
        <f t="shared" si="1"/>
        <v>0</v>
      </c>
      <c r="C71" s="39">
        <v>25</v>
      </c>
      <c r="D71" s="12">
        <f t="shared" si="6"/>
        <v>0</v>
      </c>
      <c r="E71" s="13" t="s">
        <v>195</v>
      </c>
    </row>
    <row r="72" spans="1:5" x14ac:dyDescent="0.25">
      <c r="A72" s="156">
        <v>0</v>
      </c>
      <c r="B72" s="2">
        <f t="shared" si="1"/>
        <v>0</v>
      </c>
      <c r="C72" s="39">
        <v>50</v>
      </c>
      <c r="D72" s="12">
        <f t="shared" si="6"/>
        <v>0</v>
      </c>
      <c r="E72" s="13" t="s">
        <v>196</v>
      </c>
    </row>
    <row r="73" spans="1:5" x14ac:dyDescent="0.25">
      <c r="A73" s="156">
        <v>2</v>
      </c>
      <c r="B73" s="2">
        <f t="shared" si="1"/>
        <v>2</v>
      </c>
      <c r="C73" s="39">
        <v>90</v>
      </c>
      <c r="D73" s="12">
        <f t="shared" si="6"/>
        <v>180</v>
      </c>
      <c r="E73" s="13" t="s">
        <v>197</v>
      </c>
    </row>
    <row r="74" spans="1:5" x14ac:dyDescent="0.25">
      <c r="A74" s="156"/>
      <c r="B74" s="2">
        <f t="shared" si="1"/>
        <v>0</v>
      </c>
      <c r="C74" s="39">
        <v>48</v>
      </c>
      <c r="D74" s="12">
        <f t="shared" si="6"/>
        <v>0</v>
      </c>
      <c r="E74" s="13" t="s">
        <v>198</v>
      </c>
    </row>
    <row r="75" spans="1:5" x14ac:dyDescent="0.25">
      <c r="A75" s="156">
        <v>1</v>
      </c>
      <c r="B75" s="2">
        <f t="shared" si="1"/>
        <v>1</v>
      </c>
      <c r="C75" s="39">
        <v>45</v>
      </c>
      <c r="D75" s="12">
        <f t="shared" si="6"/>
        <v>45</v>
      </c>
      <c r="E75" s="13" t="s">
        <v>199</v>
      </c>
    </row>
    <row r="76" spans="1:5" x14ac:dyDescent="0.25">
      <c r="A76" s="219"/>
      <c r="B76" s="25"/>
      <c r="C76" s="183" t="s">
        <v>8</v>
      </c>
      <c r="D76" s="209">
        <f>SUM(D61:D75)</f>
        <v>3522.5</v>
      </c>
      <c r="E76" s="33"/>
    </row>
    <row r="77" spans="1:5" x14ac:dyDescent="0.25">
      <c r="A77" s="223"/>
      <c r="B77" s="192"/>
      <c r="C77" s="42"/>
      <c r="D77" s="212"/>
      <c r="E77" s="18"/>
    </row>
    <row r="78" spans="1:5" x14ac:dyDescent="0.25">
      <c r="A78" s="218"/>
      <c r="B78" s="19"/>
      <c r="C78" s="183" t="s">
        <v>3</v>
      </c>
      <c r="D78" s="213">
        <f>D76+D59+D42+D28</f>
        <v>39534.5</v>
      </c>
      <c r="E78" s="35"/>
    </row>
  </sheetData>
  <mergeCells count="5">
    <mergeCell ref="D9:D10"/>
    <mergeCell ref="E9:E10"/>
    <mergeCell ref="A7:A10"/>
    <mergeCell ref="B7:B10"/>
    <mergeCell ref="C7:C10"/>
  </mergeCells>
  <phoneticPr fontId="4" type="noConversion"/>
  <pageMargins left="0.75" right="0.75" top="1" bottom="1" header="0.5" footer="0.5"/>
  <headerFooter alignWithMargins="0"/>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workbookViewId="0">
      <selection activeCell="A2" sqref="A2"/>
    </sheetView>
  </sheetViews>
  <sheetFormatPr defaultColWidth="9.140625" defaultRowHeight="15" x14ac:dyDescent="0.25"/>
  <cols>
    <col min="5" max="5" width="11" style="83" customWidth="1"/>
    <col min="6" max="6" width="30.42578125" bestFit="1" customWidth="1"/>
  </cols>
  <sheetData>
    <row r="1" spans="1:6" ht="18" x14ac:dyDescent="0.25">
      <c r="A1" s="166" t="s">
        <v>144</v>
      </c>
      <c r="B1" s="167"/>
      <c r="C1" s="167"/>
      <c r="D1" s="167"/>
      <c r="E1" s="197"/>
    </row>
    <row r="2" spans="1:6" ht="15.75" x14ac:dyDescent="0.25">
      <c r="A2" s="168"/>
      <c r="B2" s="169"/>
      <c r="C2" s="193" t="s">
        <v>259</v>
      </c>
      <c r="D2" s="167"/>
      <c r="E2" s="197"/>
    </row>
    <row r="3" spans="1:6" ht="15.75" x14ac:dyDescent="0.25">
      <c r="A3" s="168" t="s">
        <v>145</v>
      </c>
      <c r="B3" s="168"/>
      <c r="C3" s="167"/>
      <c r="D3" s="167"/>
      <c r="E3" s="197"/>
    </row>
    <row r="4" spans="1:6" ht="15.75" x14ac:dyDescent="0.25">
      <c r="A4" s="168" t="s">
        <v>146</v>
      </c>
      <c r="B4" s="170"/>
      <c r="C4" s="171"/>
      <c r="D4" s="171"/>
      <c r="E4" s="197"/>
    </row>
    <row r="5" spans="1:6" ht="15.75" x14ac:dyDescent="0.25">
      <c r="A5" s="168" t="s">
        <v>147</v>
      </c>
      <c r="B5" s="172"/>
      <c r="C5" s="167"/>
      <c r="D5" s="167"/>
      <c r="E5" s="198" t="s">
        <v>148</v>
      </c>
    </row>
    <row r="6" spans="1:6" x14ac:dyDescent="0.25">
      <c r="A6" s="173"/>
      <c r="B6" s="173"/>
      <c r="C6" s="173"/>
      <c r="D6" s="173"/>
      <c r="E6" s="199"/>
    </row>
    <row r="7" spans="1:6" x14ac:dyDescent="0.25">
      <c r="A7" s="1"/>
      <c r="B7" s="11"/>
      <c r="C7" s="2"/>
      <c r="D7" s="47"/>
      <c r="E7" s="3" t="s">
        <v>0</v>
      </c>
      <c r="F7" s="4" t="s">
        <v>149</v>
      </c>
    </row>
    <row r="8" spans="1:6" x14ac:dyDescent="0.25">
      <c r="A8" s="391" t="s">
        <v>150</v>
      </c>
      <c r="B8" s="391" t="s">
        <v>213</v>
      </c>
      <c r="C8" s="391" t="s">
        <v>151</v>
      </c>
      <c r="D8" s="394" t="s">
        <v>152</v>
      </c>
      <c r="E8" s="174" t="s">
        <v>1</v>
      </c>
      <c r="F8" s="175">
        <f>F9/7.75</f>
        <v>6073.2580645161288</v>
      </c>
    </row>
    <row r="9" spans="1:6" x14ac:dyDescent="0.25">
      <c r="A9" s="392" t="s">
        <v>153</v>
      </c>
      <c r="B9" s="392" t="s">
        <v>154</v>
      </c>
      <c r="C9" s="392"/>
      <c r="D9" s="395"/>
      <c r="E9" s="176" t="s">
        <v>2</v>
      </c>
      <c r="F9" s="177">
        <f>E72</f>
        <v>47067.75</v>
      </c>
    </row>
    <row r="10" spans="1:6" x14ac:dyDescent="0.25">
      <c r="A10" s="392"/>
      <c r="B10" s="392" t="s">
        <v>155</v>
      </c>
      <c r="C10" s="392" t="s">
        <v>3</v>
      </c>
      <c r="D10" s="395"/>
      <c r="E10" s="402" t="s">
        <v>156</v>
      </c>
      <c r="F10" s="402" t="s">
        <v>157</v>
      </c>
    </row>
    <row r="11" spans="1:6" x14ac:dyDescent="0.25">
      <c r="A11" s="393"/>
      <c r="B11" s="393"/>
      <c r="C11" s="393" t="s">
        <v>4</v>
      </c>
      <c r="D11" s="396" t="s">
        <v>5</v>
      </c>
      <c r="E11" s="403"/>
      <c r="F11" s="403" t="s">
        <v>6</v>
      </c>
    </row>
    <row r="12" spans="1:6" x14ac:dyDescent="0.25">
      <c r="A12" s="7"/>
      <c r="B12" s="178"/>
      <c r="C12" s="8"/>
      <c r="D12" s="40"/>
      <c r="E12" s="9"/>
      <c r="F12" s="1"/>
    </row>
    <row r="13" spans="1:6" x14ac:dyDescent="0.25">
      <c r="A13" s="1">
        <v>3</v>
      </c>
      <c r="B13" s="179">
        <v>3</v>
      </c>
      <c r="C13" s="2">
        <f>A13+B13</f>
        <v>6</v>
      </c>
      <c r="D13" s="39">
        <v>225</v>
      </c>
      <c r="E13" s="152">
        <f t="shared" ref="E13:E26" si="0">SUM(C13*D13)</f>
        <v>1350</v>
      </c>
      <c r="F13" s="13" t="s">
        <v>158</v>
      </c>
    </row>
    <row r="14" spans="1:6" x14ac:dyDescent="0.25">
      <c r="A14" s="1">
        <v>2</v>
      </c>
      <c r="B14" s="179">
        <v>2</v>
      </c>
      <c r="C14" s="2">
        <f t="shared" ref="C14:C69" si="1">A14+B14</f>
        <v>4</v>
      </c>
      <c r="D14" s="39">
        <v>200</v>
      </c>
      <c r="E14" s="152">
        <f t="shared" si="0"/>
        <v>800</v>
      </c>
      <c r="F14" s="13" t="s">
        <v>159</v>
      </c>
    </row>
    <row r="15" spans="1:6" x14ac:dyDescent="0.25">
      <c r="A15" s="10">
        <v>3</v>
      </c>
      <c r="B15" s="180">
        <v>4</v>
      </c>
      <c r="C15" s="2">
        <f t="shared" si="1"/>
        <v>7</v>
      </c>
      <c r="D15" s="41">
        <v>0</v>
      </c>
      <c r="E15" s="152">
        <f t="shared" si="0"/>
        <v>0</v>
      </c>
      <c r="F15" s="16" t="s">
        <v>160</v>
      </c>
    </row>
    <row r="16" spans="1:6" x14ac:dyDescent="0.25">
      <c r="A16" s="1">
        <v>25</v>
      </c>
      <c r="B16" s="179">
        <v>30</v>
      </c>
      <c r="C16" s="2">
        <f t="shared" si="1"/>
        <v>55</v>
      </c>
      <c r="D16" s="39">
        <v>74</v>
      </c>
      <c r="E16" s="152">
        <f t="shared" si="0"/>
        <v>4070</v>
      </c>
      <c r="F16" s="13" t="s">
        <v>161</v>
      </c>
    </row>
    <row r="17" spans="1:7" x14ac:dyDescent="0.25">
      <c r="A17" s="1">
        <v>345</v>
      </c>
      <c r="B17" s="179">
        <v>425</v>
      </c>
      <c r="C17" s="2">
        <f t="shared" si="1"/>
        <v>770</v>
      </c>
      <c r="D17" s="39">
        <v>4.5999999999999996</v>
      </c>
      <c r="E17" s="152">
        <f t="shared" si="0"/>
        <v>3541.9999999999995</v>
      </c>
      <c r="F17" s="13" t="s">
        <v>162</v>
      </c>
    </row>
    <row r="18" spans="1:7" x14ac:dyDescent="0.25">
      <c r="A18" s="1">
        <v>4</v>
      </c>
      <c r="B18" s="179">
        <v>1</v>
      </c>
      <c r="C18" s="2">
        <f t="shared" si="1"/>
        <v>5</v>
      </c>
      <c r="D18" s="39">
        <v>300</v>
      </c>
      <c r="E18" s="152">
        <f t="shared" si="0"/>
        <v>1500</v>
      </c>
      <c r="F18" s="13" t="s">
        <v>163</v>
      </c>
    </row>
    <row r="19" spans="1:7" x14ac:dyDescent="0.25">
      <c r="A19" s="1">
        <v>3</v>
      </c>
      <c r="B19" s="179">
        <v>1</v>
      </c>
      <c r="C19" s="2">
        <f t="shared" si="1"/>
        <v>4</v>
      </c>
      <c r="D19" s="39">
        <v>300</v>
      </c>
      <c r="E19" s="152">
        <f t="shared" si="0"/>
        <v>1200</v>
      </c>
      <c r="F19" s="13" t="s">
        <v>258</v>
      </c>
    </row>
    <row r="20" spans="1:7" x14ac:dyDescent="0.25">
      <c r="A20" s="1">
        <v>3</v>
      </c>
      <c r="B20" s="179">
        <v>1</v>
      </c>
      <c r="C20" s="2">
        <f t="shared" si="1"/>
        <v>4</v>
      </c>
      <c r="D20" s="39">
        <v>300</v>
      </c>
      <c r="E20" s="152">
        <f t="shared" si="0"/>
        <v>1200</v>
      </c>
      <c r="F20" s="13" t="s">
        <v>165</v>
      </c>
    </row>
    <row r="21" spans="1:7" x14ac:dyDescent="0.25">
      <c r="A21" s="1"/>
      <c r="B21" s="179"/>
      <c r="C21" s="2">
        <f t="shared" si="1"/>
        <v>0</v>
      </c>
      <c r="D21" s="39">
        <v>0</v>
      </c>
      <c r="E21" s="152">
        <f t="shared" si="0"/>
        <v>0</v>
      </c>
      <c r="F21" s="13" t="s">
        <v>166</v>
      </c>
      <c r="G21" s="202"/>
    </row>
    <row r="22" spans="1:7" x14ac:dyDescent="0.25">
      <c r="A22" s="1">
        <v>1</v>
      </c>
      <c r="B22" s="179">
        <v>1</v>
      </c>
      <c r="C22" s="2">
        <f t="shared" si="1"/>
        <v>2</v>
      </c>
      <c r="D22" s="39">
        <v>2000</v>
      </c>
      <c r="E22" s="152">
        <f t="shared" si="0"/>
        <v>4000</v>
      </c>
      <c r="F22" s="17" t="s">
        <v>214</v>
      </c>
    </row>
    <row r="23" spans="1:7" x14ac:dyDescent="0.25">
      <c r="A23" s="1">
        <v>1</v>
      </c>
      <c r="B23" s="179">
        <v>1</v>
      </c>
      <c r="C23" s="2">
        <f t="shared" si="1"/>
        <v>2</v>
      </c>
      <c r="D23" s="39">
        <v>750</v>
      </c>
      <c r="E23" s="152">
        <f t="shared" si="0"/>
        <v>1500</v>
      </c>
      <c r="F23" s="17" t="s">
        <v>143</v>
      </c>
    </row>
    <row r="24" spans="1:7" x14ac:dyDescent="0.25">
      <c r="A24" s="1">
        <v>1</v>
      </c>
      <c r="B24" s="179">
        <v>1</v>
      </c>
      <c r="C24" s="2">
        <f t="shared" si="1"/>
        <v>2</v>
      </c>
      <c r="D24" s="39">
        <v>1400</v>
      </c>
      <c r="E24" s="152">
        <f t="shared" si="0"/>
        <v>2800</v>
      </c>
      <c r="F24" s="17" t="s">
        <v>17</v>
      </c>
    </row>
    <row r="25" spans="1:7" x14ac:dyDescent="0.25">
      <c r="A25" s="1">
        <v>3</v>
      </c>
      <c r="B25" s="179">
        <v>2</v>
      </c>
      <c r="C25" s="2">
        <f t="shared" si="1"/>
        <v>5</v>
      </c>
      <c r="D25" s="39">
        <v>1200</v>
      </c>
      <c r="E25" s="152">
        <f t="shared" si="0"/>
        <v>6000</v>
      </c>
      <c r="F25" s="17" t="s">
        <v>167</v>
      </c>
    </row>
    <row r="26" spans="1:7" x14ac:dyDescent="0.25">
      <c r="A26" s="1">
        <v>3</v>
      </c>
      <c r="B26" s="179">
        <v>2</v>
      </c>
      <c r="C26" s="2">
        <f t="shared" si="1"/>
        <v>5</v>
      </c>
      <c r="D26" s="39">
        <v>1200</v>
      </c>
      <c r="E26" s="152">
        <f t="shared" si="0"/>
        <v>6000</v>
      </c>
      <c r="F26" s="17" t="s">
        <v>168</v>
      </c>
    </row>
    <row r="27" spans="1:7" ht="36" x14ac:dyDescent="0.25">
      <c r="A27" s="1"/>
      <c r="B27" s="1">
        <v>1</v>
      </c>
      <c r="C27" s="2">
        <f t="shared" ref="C27" si="2">SUM(B27)</f>
        <v>1</v>
      </c>
      <c r="D27" s="39">
        <v>1600</v>
      </c>
      <c r="E27" s="12">
        <f t="shared" ref="E27" si="3">C27*D27</f>
        <v>1600</v>
      </c>
      <c r="F27" s="143" t="s">
        <v>128</v>
      </c>
    </row>
    <row r="28" spans="1:7" x14ac:dyDescent="0.25">
      <c r="A28" s="181"/>
      <c r="B28" s="182"/>
      <c r="C28" s="2">
        <f t="shared" si="1"/>
        <v>0</v>
      </c>
      <c r="D28" s="183" t="s">
        <v>8</v>
      </c>
      <c r="E28" s="200">
        <f>SUM(E13:E27)</f>
        <v>35562</v>
      </c>
      <c r="F28" s="17"/>
    </row>
    <row r="29" spans="1:7" x14ac:dyDescent="0.25">
      <c r="A29" s="184"/>
      <c r="B29" s="182"/>
      <c r="C29" s="2">
        <f t="shared" si="1"/>
        <v>0</v>
      </c>
      <c r="D29" s="66"/>
      <c r="E29" s="36"/>
      <c r="F29" s="29" t="s">
        <v>9</v>
      </c>
    </row>
    <row r="30" spans="1:7" x14ac:dyDescent="0.25">
      <c r="A30" s="1">
        <v>8</v>
      </c>
      <c r="B30" s="179">
        <v>8</v>
      </c>
      <c r="C30" s="2">
        <f t="shared" si="1"/>
        <v>16</v>
      </c>
      <c r="D30" s="39">
        <v>7</v>
      </c>
      <c r="E30" s="152">
        <f>C30*D30</f>
        <v>112</v>
      </c>
      <c r="F30" s="30" t="s">
        <v>169</v>
      </c>
    </row>
    <row r="31" spans="1:7" x14ac:dyDescent="0.25">
      <c r="A31" s="11">
        <v>3</v>
      </c>
      <c r="B31" s="179">
        <v>4</v>
      </c>
      <c r="C31" s="2">
        <f t="shared" si="1"/>
        <v>7</v>
      </c>
      <c r="D31" s="39">
        <v>265</v>
      </c>
      <c r="E31" s="152">
        <f t="shared" ref="E31:E40" si="4">C31*D31</f>
        <v>1855</v>
      </c>
      <c r="F31" s="13" t="s">
        <v>170</v>
      </c>
    </row>
    <row r="32" spans="1:7" x14ac:dyDescent="0.25">
      <c r="A32" s="1"/>
      <c r="B32" s="11">
        <v>1.2</v>
      </c>
      <c r="C32" s="2">
        <f t="shared" si="1"/>
        <v>1.2</v>
      </c>
      <c r="D32" s="39">
        <v>265</v>
      </c>
      <c r="E32" s="152">
        <f t="shared" si="4"/>
        <v>318</v>
      </c>
      <c r="F32" s="13" t="s">
        <v>171</v>
      </c>
    </row>
    <row r="33" spans="1:6" x14ac:dyDescent="0.25">
      <c r="A33" s="1"/>
      <c r="B33" s="179">
        <v>2</v>
      </c>
      <c r="C33" s="2">
        <f t="shared" si="1"/>
        <v>2</v>
      </c>
      <c r="D33" s="39">
        <v>7</v>
      </c>
      <c r="E33" s="152">
        <f t="shared" si="4"/>
        <v>14</v>
      </c>
      <c r="F33" s="13" t="s">
        <v>172</v>
      </c>
    </row>
    <row r="34" spans="1:6" x14ac:dyDescent="0.25">
      <c r="A34" s="1">
        <v>3</v>
      </c>
      <c r="B34" s="179">
        <v>1</v>
      </c>
      <c r="C34" s="2">
        <f t="shared" si="1"/>
        <v>4</v>
      </c>
      <c r="D34" s="39">
        <v>7</v>
      </c>
      <c r="E34" s="152">
        <f t="shared" si="4"/>
        <v>28</v>
      </c>
      <c r="F34" s="13" t="s">
        <v>173</v>
      </c>
    </row>
    <row r="35" spans="1:6" x14ac:dyDescent="0.25">
      <c r="A35" s="1">
        <v>3</v>
      </c>
      <c r="B35" s="179">
        <v>1</v>
      </c>
      <c r="C35" s="2">
        <f t="shared" si="1"/>
        <v>4</v>
      </c>
      <c r="D35" s="39">
        <v>7</v>
      </c>
      <c r="E35" s="152">
        <f t="shared" si="4"/>
        <v>28</v>
      </c>
      <c r="F35" s="13" t="s">
        <v>174</v>
      </c>
    </row>
    <row r="36" spans="1:6" x14ac:dyDescent="0.25">
      <c r="A36" s="21">
        <v>5</v>
      </c>
      <c r="B36" s="179">
        <v>0</v>
      </c>
      <c r="C36" s="2">
        <f t="shared" si="1"/>
        <v>5</v>
      </c>
      <c r="D36" s="47">
        <v>55</v>
      </c>
      <c r="E36" s="152">
        <f t="shared" si="4"/>
        <v>275</v>
      </c>
      <c r="F36" s="23" t="s">
        <v>175</v>
      </c>
    </row>
    <row r="37" spans="1:6" x14ac:dyDescent="0.25">
      <c r="A37" s="21"/>
      <c r="B37" s="179">
        <v>5</v>
      </c>
      <c r="C37" s="2">
        <f t="shared" si="1"/>
        <v>5</v>
      </c>
      <c r="D37" s="47">
        <v>500</v>
      </c>
      <c r="E37" s="152">
        <f t="shared" si="4"/>
        <v>2500</v>
      </c>
      <c r="F37" s="23" t="s">
        <v>215</v>
      </c>
    </row>
    <row r="38" spans="1:6" x14ac:dyDescent="0.25">
      <c r="A38" s="21"/>
      <c r="B38" s="179">
        <v>5</v>
      </c>
      <c r="C38" s="2">
        <f t="shared" si="1"/>
        <v>5</v>
      </c>
      <c r="D38" s="47">
        <v>60</v>
      </c>
      <c r="E38" s="152">
        <f t="shared" si="4"/>
        <v>300</v>
      </c>
      <c r="F38" s="23" t="s">
        <v>216</v>
      </c>
    </row>
    <row r="39" spans="1:6" x14ac:dyDescent="0.25">
      <c r="A39" s="21"/>
      <c r="B39" s="179">
        <v>10</v>
      </c>
      <c r="C39" s="2">
        <f t="shared" si="1"/>
        <v>10</v>
      </c>
      <c r="D39" s="47">
        <v>75</v>
      </c>
      <c r="E39" s="152">
        <f t="shared" si="4"/>
        <v>750</v>
      </c>
      <c r="F39" s="23" t="s">
        <v>176</v>
      </c>
    </row>
    <row r="40" spans="1:6" x14ac:dyDescent="0.25">
      <c r="A40" s="21"/>
      <c r="B40" s="179">
        <v>5</v>
      </c>
      <c r="C40" s="2">
        <f t="shared" si="1"/>
        <v>5</v>
      </c>
      <c r="D40" s="47">
        <v>850</v>
      </c>
      <c r="E40" s="152">
        <f t="shared" si="4"/>
        <v>4250</v>
      </c>
      <c r="F40" s="23" t="s">
        <v>177</v>
      </c>
    </row>
    <row r="41" spans="1:6" x14ac:dyDescent="0.25">
      <c r="A41" s="185"/>
      <c r="B41" s="186"/>
      <c r="C41" s="2">
        <f t="shared" si="1"/>
        <v>0</v>
      </c>
      <c r="D41" s="183" t="s">
        <v>8</v>
      </c>
      <c r="E41" s="200">
        <f>SUM(E30:E40)</f>
        <v>10430</v>
      </c>
      <c r="F41" s="17"/>
    </row>
    <row r="42" spans="1:6" x14ac:dyDescent="0.25">
      <c r="A42" s="184"/>
      <c r="B42" s="187"/>
      <c r="C42" s="2">
        <f t="shared" si="1"/>
        <v>0</v>
      </c>
      <c r="D42" s="42"/>
      <c r="E42" s="28"/>
      <c r="F42" s="29" t="s">
        <v>10</v>
      </c>
    </row>
    <row r="43" spans="1:6" x14ac:dyDescent="0.25">
      <c r="A43" s="188"/>
      <c r="B43" s="189"/>
      <c r="C43" s="2">
        <f t="shared" si="1"/>
        <v>0</v>
      </c>
      <c r="D43" s="39">
        <v>5</v>
      </c>
      <c r="E43" s="152">
        <f t="shared" ref="E43:E56" si="5">C43*D43</f>
        <v>0</v>
      </c>
      <c r="F43" s="30" t="s">
        <v>178</v>
      </c>
    </row>
    <row r="44" spans="1:6" x14ac:dyDescent="0.25">
      <c r="A44" s="1"/>
      <c r="B44" s="179"/>
      <c r="C44" s="2">
        <f t="shared" si="1"/>
        <v>0</v>
      </c>
      <c r="D44" s="39">
        <v>5</v>
      </c>
      <c r="E44" s="152">
        <f t="shared" si="5"/>
        <v>0</v>
      </c>
      <c r="F44" s="13" t="s">
        <v>179</v>
      </c>
    </row>
    <row r="45" spans="1:6" x14ac:dyDescent="0.25">
      <c r="A45" s="1"/>
      <c r="B45" s="179"/>
      <c r="C45" s="2">
        <f t="shared" si="1"/>
        <v>0</v>
      </c>
      <c r="D45" s="39">
        <v>65</v>
      </c>
      <c r="E45" s="152">
        <f t="shared" si="5"/>
        <v>0</v>
      </c>
      <c r="F45" s="13" t="s">
        <v>180</v>
      </c>
    </row>
    <row r="46" spans="1:6" x14ac:dyDescent="0.25">
      <c r="A46" s="1"/>
      <c r="B46" s="179"/>
      <c r="C46" s="2">
        <f t="shared" si="1"/>
        <v>0</v>
      </c>
      <c r="D46" s="39">
        <v>60</v>
      </c>
      <c r="E46" s="152">
        <f t="shared" si="5"/>
        <v>0</v>
      </c>
      <c r="F46" s="13" t="s">
        <v>181</v>
      </c>
    </row>
    <row r="47" spans="1:6" x14ac:dyDescent="0.25">
      <c r="A47" s="1"/>
      <c r="B47" s="179"/>
      <c r="C47" s="2">
        <f t="shared" si="1"/>
        <v>0</v>
      </c>
      <c r="D47" s="39">
        <v>75</v>
      </c>
      <c r="E47" s="152">
        <f t="shared" si="5"/>
        <v>0</v>
      </c>
      <c r="F47" s="13" t="s">
        <v>182</v>
      </c>
    </row>
    <row r="48" spans="1:6" x14ac:dyDescent="0.25">
      <c r="A48" s="1"/>
      <c r="B48" s="179"/>
      <c r="C48" s="2">
        <f t="shared" si="1"/>
        <v>0</v>
      </c>
      <c r="D48" s="39">
        <v>0</v>
      </c>
      <c r="E48" s="152">
        <f t="shared" si="5"/>
        <v>0</v>
      </c>
      <c r="F48" s="13" t="s">
        <v>11</v>
      </c>
    </row>
    <row r="49" spans="1:6" x14ac:dyDescent="0.25">
      <c r="A49" s="1"/>
      <c r="B49" s="179"/>
      <c r="C49" s="2">
        <f t="shared" si="1"/>
        <v>0</v>
      </c>
      <c r="D49" s="39">
        <v>0</v>
      </c>
      <c r="E49" s="152">
        <f t="shared" si="5"/>
        <v>0</v>
      </c>
      <c r="F49" s="13" t="s">
        <v>183</v>
      </c>
    </row>
    <row r="50" spans="1:6" x14ac:dyDescent="0.25">
      <c r="A50" s="1"/>
      <c r="B50" s="179"/>
      <c r="C50" s="2">
        <f t="shared" si="1"/>
        <v>0</v>
      </c>
      <c r="D50" s="39">
        <v>0</v>
      </c>
      <c r="E50" s="152">
        <f t="shared" si="5"/>
        <v>0</v>
      </c>
      <c r="F50" s="13" t="s">
        <v>184</v>
      </c>
    </row>
    <row r="51" spans="1:6" x14ac:dyDescent="0.25">
      <c r="A51" s="1"/>
      <c r="B51" s="179"/>
      <c r="C51" s="2">
        <f t="shared" si="1"/>
        <v>0</v>
      </c>
      <c r="D51" s="39">
        <v>0</v>
      </c>
      <c r="E51" s="152">
        <f t="shared" si="5"/>
        <v>0</v>
      </c>
      <c r="F51" s="13" t="s">
        <v>185</v>
      </c>
    </row>
    <row r="52" spans="1:6" x14ac:dyDescent="0.25">
      <c r="A52" s="1"/>
      <c r="B52" s="179"/>
      <c r="C52" s="2">
        <f t="shared" si="1"/>
        <v>0</v>
      </c>
      <c r="D52" s="39">
        <v>0</v>
      </c>
      <c r="E52" s="152">
        <f t="shared" si="5"/>
        <v>0</v>
      </c>
      <c r="F52" s="13" t="s">
        <v>186</v>
      </c>
    </row>
    <row r="53" spans="1:6" x14ac:dyDescent="0.25">
      <c r="A53" s="1"/>
      <c r="B53" s="179"/>
      <c r="C53" s="2">
        <f t="shared" si="1"/>
        <v>0</v>
      </c>
      <c r="D53" s="39">
        <v>0</v>
      </c>
      <c r="E53" s="152">
        <f t="shared" si="5"/>
        <v>0</v>
      </c>
      <c r="F53" s="13" t="s">
        <v>187</v>
      </c>
    </row>
    <row r="54" spans="1:6" x14ac:dyDescent="0.25">
      <c r="A54" s="1"/>
      <c r="B54" s="179"/>
      <c r="C54" s="2">
        <f t="shared" si="1"/>
        <v>0</v>
      </c>
      <c r="D54" s="39">
        <v>125</v>
      </c>
      <c r="E54" s="152">
        <f t="shared" si="5"/>
        <v>0</v>
      </c>
      <c r="F54" s="13" t="s">
        <v>188</v>
      </c>
    </row>
    <row r="55" spans="1:6" x14ac:dyDescent="0.25">
      <c r="A55" s="1"/>
      <c r="B55" s="179"/>
      <c r="C55" s="2">
        <f t="shared" si="1"/>
        <v>0</v>
      </c>
      <c r="D55" s="39">
        <v>240</v>
      </c>
      <c r="E55" s="152">
        <f t="shared" si="5"/>
        <v>0</v>
      </c>
      <c r="F55" s="13" t="s">
        <v>189</v>
      </c>
    </row>
    <row r="56" spans="1:6" x14ac:dyDescent="0.25">
      <c r="A56" s="21"/>
      <c r="B56" s="179"/>
      <c r="C56" s="2">
        <f t="shared" si="1"/>
        <v>0</v>
      </c>
      <c r="D56" s="39">
        <v>35</v>
      </c>
      <c r="E56" s="152">
        <f t="shared" si="5"/>
        <v>0</v>
      </c>
      <c r="F56" s="23" t="s">
        <v>190</v>
      </c>
    </row>
    <row r="57" spans="1:6" x14ac:dyDescent="0.25">
      <c r="A57" s="181"/>
      <c r="B57" s="186"/>
      <c r="C57" s="2">
        <f t="shared" si="1"/>
        <v>0</v>
      </c>
      <c r="D57" s="183" t="s">
        <v>8</v>
      </c>
      <c r="E57" s="200">
        <f>SUM(E43:E56)</f>
        <v>0</v>
      </c>
      <c r="F57" s="17"/>
    </row>
    <row r="58" spans="1:6" x14ac:dyDescent="0.25">
      <c r="A58" s="184"/>
      <c r="B58" s="187"/>
      <c r="C58" s="2">
        <f t="shared" si="1"/>
        <v>0</v>
      </c>
      <c r="D58" s="66"/>
      <c r="E58" s="36">
        <f>SUM(E43:E56)</f>
        <v>0</v>
      </c>
      <c r="F58" s="29" t="s">
        <v>13</v>
      </c>
    </row>
    <row r="59" spans="1:6" x14ac:dyDescent="0.25">
      <c r="A59" s="1"/>
      <c r="B59" s="189"/>
      <c r="C59" s="2">
        <f t="shared" si="1"/>
        <v>0</v>
      </c>
      <c r="D59" s="39">
        <v>2.5</v>
      </c>
      <c r="E59" s="152">
        <f>C59*D59</f>
        <v>0</v>
      </c>
      <c r="F59" s="30" t="s">
        <v>191</v>
      </c>
    </row>
    <row r="60" spans="1:6" x14ac:dyDescent="0.25">
      <c r="A60" s="1"/>
      <c r="B60" s="179">
        <v>5</v>
      </c>
      <c r="C60" s="2">
        <f t="shared" si="1"/>
        <v>5</v>
      </c>
      <c r="D60" s="39">
        <v>36.75</v>
      </c>
      <c r="E60" s="152">
        <f t="shared" ref="E60:E69" si="6">C60*D60</f>
        <v>183.75</v>
      </c>
      <c r="F60" s="13" t="s">
        <v>192</v>
      </c>
    </row>
    <row r="61" spans="1:6" x14ac:dyDescent="0.25">
      <c r="A61" s="1">
        <v>2</v>
      </c>
      <c r="B61" s="179"/>
      <c r="C61" s="2">
        <f t="shared" si="1"/>
        <v>2</v>
      </c>
      <c r="D61" s="39">
        <v>44</v>
      </c>
      <c r="E61" s="152">
        <f t="shared" si="6"/>
        <v>88</v>
      </c>
      <c r="F61" s="13" t="s">
        <v>217</v>
      </c>
    </row>
    <row r="62" spans="1:6" x14ac:dyDescent="0.25">
      <c r="A62" s="1">
        <v>2</v>
      </c>
      <c r="B62" s="179"/>
      <c r="C62" s="2">
        <f t="shared" si="1"/>
        <v>2</v>
      </c>
      <c r="D62" s="39">
        <v>44</v>
      </c>
      <c r="E62" s="152">
        <f t="shared" si="6"/>
        <v>88</v>
      </c>
      <c r="F62" s="13" t="s">
        <v>218</v>
      </c>
    </row>
    <row r="63" spans="1:6" x14ac:dyDescent="0.25">
      <c r="A63" s="1">
        <v>2</v>
      </c>
      <c r="B63" s="179">
        <v>2</v>
      </c>
      <c r="C63" s="2">
        <f t="shared" si="1"/>
        <v>4</v>
      </c>
      <c r="D63" s="39">
        <v>23</v>
      </c>
      <c r="E63" s="152">
        <f t="shared" si="6"/>
        <v>92</v>
      </c>
      <c r="F63" s="13" t="s">
        <v>193</v>
      </c>
    </row>
    <row r="64" spans="1:6" x14ac:dyDescent="0.25">
      <c r="A64" s="1"/>
      <c r="B64" s="179"/>
      <c r="C64" s="2">
        <f t="shared" si="1"/>
        <v>0</v>
      </c>
      <c r="D64" s="39">
        <v>14</v>
      </c>
      <c r="E64" s="152">
        <f t="shared" si="6"/>
        <v>0</v>
      </c>
      <c r="F64" s="13" t="s">
        <v>194</v>
      </c>
    </row>
    <row r="65" spans="1:10" x14ac:dyDescent="0.25">
      <c r="A65" s="190">
        <v>2</v>
      </c>
      <c r="B65" s="179">
        <v>10</v>
      </c>
      <c r="C65" s="2">
        <f t="shared" si="1"/>
        <v>12</v>
      </c>
      <c r="D65" s="39">
        <v>18</v>
      </c>
      <c r="E65" s="152">
        <f t="shared" si="6"/>
        <v>216</v>
      </c>
      <c r="F65" s="13" t="s">
        <v>195</v>
      </c>
    </row>
    <row r="66" spans="1:10" x14ac:dyDescent="0.25">
      <c r="A66" s="1"/>
      <c r="B66" s="179"/>
      <c r="C66" s="2">
        <f t="shared" si="1"/>
        <v>0</v>
      </c>
      <c r="D66" s="39">
        <v>50</v>
      </c>
      <c r="E66" s="152">
        <f t="shared" si="6"/>
        <v>0</v>
      </c>
      <c r="F66" s="13" t="s">
        <v>196</v>
      </c>
    </row>
    <row r="67" spans="1:10" x14ac:dyDescent="0.25">
      <c r="A67" s="1">
        <v>3</v>
      </c>
      <c r="B67" s="179">
        <v>3</v>
      </c>
      <c r="C67" s="2">
        <f t="shared" si="1"/>
        <v>6</v>
      </c>
      <c r="D67" s="39">
        <v>68</v>
      </c>
      <c r="E67" s="152">
        <f t="shared" si="6"/>
        <v>408</v>
      </c>
      <c r="F67" s="13" t="s">
        <v>197</v>
      </c>
    </row>
    <row r="68" spans="1:10" x14ac:dyDescent="0.25">
      <c r="A68" s="1"/>
      <c r="B68" s="179"/>
      <c r="C68" s="2">
        <f t="shared" si="1"/>
        <v>0</v>
      </c>
      <c r="D68" s="39">
        <v>48</v>
      </c>
      <c r="E68" s="152">
        <f t="shared" si="6"/>
        <v>0</v>
      </c>
      <c r="F68" s="13" t="s">
        <v>198</v>
      </c>
    </row>
    <row r="69" spans="1:10" x14ac:dyDescent="0.25">
      <c r="A69" s="1"/>
      <c r="B69" s="179"/>
      <c r="C69" s="2">
        <f t="shared" si="1"/>
        <v>0</v>
      </c>
      <c r="D69" s="39">
        <v>190</v>
      </c>
      <c r="E69" s="152">
        <f t="shared" si="6"/>
        <v>0</v>
      </c>
      <c r="F69" s="13" t="s">
        <v>199</v>
      </c>
    </row>
    <row r="70" spans="1:10" x14ac:dyDescent="0.25">
      <c r="A70" s="24"/>
      <c r="B70" s="32"/>
      <c r="C70" s="25"/>
      <c r="D70" s="183" t="s">
        <v>8</v>
      </c>
      <c r="E70" s="200">
        <f>SUM(E59:E69)</f>
        <v>1075.75</v>
      </c>
      <c r="F70" s="33"/>
      <c r="J70" t="s">
        <v>365</v>
      </c>
    </row>
    <row r="71" spans="1:10" x14ac:dyDescent="0.25">
      <c r="A71" s="182"/>
      <c r="B71" s="191"/>
      <c r="C71" s="192"/>
      <c r="D71" s="42"/>
      <c r="E71" s="28"/>
      <c r="F71" s="18"/>
    </row>
    <row r="72" spans="1:10" x14ac:dyDescent="0.25">
      <c r="A72" s="18"/>
      <c r="B72" s="34"/>
      <c r="C72" s="19"/>
      <c r="D72" s="183" t="s">
        <v>3</v>
      </c>
      <c r="E72" s="201">
        <f>SUM(E70+E57+E41+E28)</f>
        <v>47067.75</v>
      </c>
      <c r="F72" s="35"/>
    </row>
  </sheetData>
  <mergeCells count="6">
    <mergeCell ref="E10:E11"/>
    <mergeCell ref="F10:F11"/>
    <mergeCell ref="A8:A11"/>
    <mergeCell ref="B8:B11"/>
    <mergeCell ref="C8:C11"/>
    <mergeCell ref="D8:D11"/>
  </mergeCells>
  <phoneticPr fontId="4" type="noConversion"/>
  <pageMargins left="0.75" right="0.75" top="1" bottom="1" header="0.5" footer="0.5"/>
  <pageSetup orientation="portrait" horizontalDpi="4294967293" verticalDpi="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3"/>
  </sheetPr>
  <dimension ref="A1:D37"/>
  <sheetViews>
    <sheetView zoomScale="75" workbookViewId="0">
      <selection activeCell="C11" sqref="C11"/>
    </sheetView>
  </sheetViews>
  <sheetFormatPr defaultColWidth="11.42578125" defaultRowHeight="21" x14ac:dyDescent="0.35"/>
  <cols>
    <col min="1" max="1" width="9.140625" style="102" customWidth="1"/>
    <col min="2" max="2" width="80.85546875" style="79" customWidth="1"/>
    <col min="3" max="3" width="26" style="83" customWidth="1"/>
    <col min="4" max="4" width="35.140625" customWidth="1"/>
    <col min="5" max="5" width="17" customWidth="1"/>
  </cols>
  <sheetData>
    <row r="1" spans="1:4" x14ac:dyDescent="0.35">
      <c r="B1" s="81" t="s">
        <v>78</v>
      </c>
    </row>
    <row r="2" spans="1:4" ht="21.75" thickBot="1" x14ac:dyDescent="0.4">
      <c r="B2" s="80"/>
    </row>
    <row r="3" spans="1:4" ht="21.75" thickBot="1" x14ac:dyDescent="0.4">
      <c r="A3" s="107">
        <v>1</v>
      </c>
      <c r="B3" s="90" t="s">
        <v>71</v>
      </c>
      <c r="C3" s="85" t="s">
        <v>83</v>
      </c>
      <c r="D3" s="110" t="s">
        <v>85</v>
      </c>
    </row>
    <row r="4" spans="1:4" x14ac:dyDescent="0.35">
      <c r="B4" s="91" t="s">
        <v>80</v>
      </c>
      <c r="C4" s="108">
        <v>120</v>
      </c>
      <c r="D4" s="87">
        <f>(C10+C19)</f>
        <v>543</v>
      </c>
    </row>
    <row r="5" spans="1:4" x14ac:dyDescent="0.35">
      <c r="B5" s="93" t="s">
        <v>81</v>
      </c>
      <c r="C5" s="109">
        <v>53</v>
      </c>
      <c r="D5" s="87"/>
    </row>
    <row r="6" spans="1:4" x14ac:dyDescent="0.35">
      <c r="B6" s="93" t="s">
        <v>82</v>
      </c>
      <c r="C6" s="109">
        <v>13</v>
      </c>
      <c r="D6" s="87"/>
    </row>
    <row r="7" spans="1:4" x14ac:dyDescent="0.35">
      <c r="B7" s="93" t="s">
        <v>72</v>
      </c>
      <c r="C7" s="109">
        <v>0</v>
      </c>
      <c r="D7" s="87"/>
    </row>
    <row r="8" spans="1:4" ht="21.75" x14ac:dyDescent="0.35">
      <c r="A8" s="103"/>
      <c r="B8" s="93" t="s">
        <v>75</v>
      </c>
      <c r="C8" s="109">
        <v>26</v>
      </c>
      <c r="D8" s="87"/>
    </row>
    <row r="9" spans="1:4" ht="21.75" thickBot="1" x14ac:dyDescent="0.4">
      <c r="B9" s="95" t="s">
        <v>79</v>
      </c>
      <c r="C9" s="111">
        <v>20</v>
      </c>
      <c r="D9" s="87"/>
    </row>
    <row r="10" spans="1:4" ht="21.75" thickBot="1" x14ac:dyDescent="0.4">
      <c r="B10" s="96" t="s">
        <v>3</v>
      </c>
      <c r="C10" s="115">
        <f>SUM(C4:C9)</f>
        <v>232</v>
      </c>
      <c r="D10" s="116">
        <f>SUM(D4:D9)</f>
        <v>543</v>
      </c>
    </row>
    <row r="11" spans="1:4" ht="21.75" thickBot="1" x14ac:dyDescent="0.4">
      <c r="B11" s="84" t="s">
        <v>135</v>
      </c>
      <c r="C11" s="89">
        <f>3*C10</f>
        <v>696</v>
      </c>
      <c r="D11">
        <f>2*C10</f>
        <v>464</v>
      </c>
    </row>
    <row r="12" spans="1:4" ht="21.75" thickBot="1" x14ac:dyDescent="0.4">
      <c r="A12" s="107">
        <v>2</v>
      </c>
      <c r="B12" s="82" t="s">
        <v>70</v>
      </c>
      <c r="C12" s="88" t="s">
        <v>83</v>
      </c>
    </row>
    <row r="13" spans="1:4" ht="21.75" x14ac:dyDescent="0.35">
      <c r="A13" s="103"/>
      <c r="B13" s="77" t="s">
        <v>73</v>
      </c>
      <c r="C13" s="92">
        <v>120</v>
      </c>
    </row>
    <row r="14" spans="1:4" ht="21.75" x14ac:dyDescent="0.35">
      <c r="A14" s="103"/>
      <c r="B14" s="77" t="s">
        <v>74</v>
      </c>
      <c r="C14" s="94">
        <v>106</v>
      </c>
    </row>
    <row r="15" spans="1:4" ht="21.75" x14ac:dyDescent="0.35">
      <c r="A15" s="103"/>
      <c r="B15" s="93" t="s">
        <v>82</v>
      </c>
      <c r="C15" s="94">
        <v>13</v>
      </c>
    </row>
    <row r="16" spans="1:4" ht="18" customHeight="1" x14ac:dyDescent="0.35">
      <c r="A16" s="103"/>
      <c r="B16" s="93" t="s">
        <v>72</v>
      </c>
      <c r="C16" s="94">
        <v>0</v>
      </c>
    </row>
    <row r="17" spans="1:4" ht="21.75" x14ac:dyDescent="0.35">
      <c r="A17" s="103"/>
      <c r="B17" s="93" t="s">
        <v>75</v>
      </c>
      <c r="C17" s="94">
        <v>52</v>
      </c>
    </row>
    <row r="18" spans="1:4" ht="21.75" thickBot="1" x14ac:dyDescent="0.4">
      <c r="B18" s="95" t="s">
        <v>79</v>
      </c>
      <c r="C18" s="112">
        <v>20</v>
      </c>
    </row>
    <row r="19" spans="1:4" ht="21.75" thickBot="1" x14ac:dyDescent="0.4">
      <c r="B19" s="96" t="s">
        <v>3</v>
      </c>
      <c r="C19" s="117">
        <f>SUM(C13:C18)</f>
        <v>311</v>
      </c>
    </row>
    <row r="20" spans="1:4" ht="21.75" thickBot="1" x14ac:dyDescent="0.4">
      <c r="B20" s="113"/>
      <c r="C20" s="114"/>
    </row>
    <row r="21" spans="1:4" ht="21.75" thickBot="1" x14ac:dyDescent="0.4">
      <c r="A21" s="107">
        <v>3</v>
      </c>
      <c r="B21" s="98" t="s">
        <v>69</v>
      </c>
      <c r="C21" s="86" t="s">
        <v>83</v>
      </c>
    </row>
    <row r="22" spans="1:4" ht="21.75" x14ac:dyDescent="0.35">
      <c r="A22" s="103"/>
      <c r="B22" s="99" t="s">
        <v>76</v>
      </c>
      <c r="C22" s="97">
        <v>120</v>
      </c>
    </row>
    <row r="23" spans="1:4" ht="21.75" x14ac:dyDescent="0.35">
      <c r="A23" s="103"/>
      <c r="B23" s="100" t="s">
        <v>77</v>
      </c>
      <c r="C23" s="97">
        <v>130</v>
      </c>
    </row>
    <row r="24" spans="1:4" ht="21.75" x14ac:dyDescent="0.35">
      <c r="A24" s="103"/>
      <c r="B24" s="100" t="s">
        <v>82</v>
      </c>
      <c r="C24" s="97">
        <v>13</v>
      </c>
    </row>
    <row r="25" spans="1:4" ht="18" customHeight="1" x14ac:dyDescent="0.25">
      <c r="A25" s="104"/>
      <c r="B25" s="100" t="s">
        <v>72</v>
      </c>
      <c r="C25" s="97">
        <v>0</v>
      </c>
    </row>
    <row r="26" spans="1:4" x14ac:dyDescent="0.35">
      <c r="A26" s="105"/>
      <c r="B26" s="100" t="s">
        <v>75</v>
      </c>
      <c r="C26" s="97">
        <v>78</v>
      </c>
      <c r="D26" t="s">
        <v>84</v>
      </c>
    </row>
    <row r="27" spans="1:4" s="76" customFormat="1" ht="18" customHeight="1" x14ac:dyDescent="0.25">
      <c r="A27" s="106"/>
      <c r="B27" s="101" t="s">
        <v>79</v>
      </c>
      <c r="C27" s="97">
        <v>20</v>
      </c>
    </row>
    <row r="28" spans="1:4" ht="21.75" thickBot="1" x14ac:dyDescent="0.4">
      <c r="B28" s="96" t="s">
        <v>3</v>
      </c>
      <c r="C28" s="118">
        <f>SUM(C22:C27)</f>
        <v>361</v>
      </c>
    </row>
    <row r="29" spans="1:4" ht="21.75" thickBot="1" x14ac:dyDescent="0.4">
      <c r="B29" s="78"/>
    </row>
    <row r="30" spans="1:4" ht="21.75" thickBot="1" x14ac:dyDescent="0.4">
      <c r="A30" s="227">
        <v>4</v>
      </c>
      <c r="B30" s="228" t="s">
        <v>282</v>
      </c>
      <c r="C30" s="229" t="s">
        <v>83</v>
      </c>
    </row>
    <row r="31" spans="1:4" x14ac:dyDescent="0.35">
      <c r="B31" s="225" t="s">
        <v>76</v>
      </c>
      <c r="C31" s="226">
        <v>120</v>
      </c>
    </row>
    <row r="32" spans="1:4" x14ac:dyDescent="0.35">
      <c r="B32" s="100" t="s">
        <v>77</v>
      </c>
      <c r="C32" s="97">
        <v>130</v>
      </c>
    </row>
    <row r="33" spans="2:3" x14ac:dyDescent="0.35">
      <c r="B33" s="100" t="s">
        <v>82</v>
      </c>
      <c r="C33" s="97">
        <v>13</v>
      </c>
    </row>
    <row r="34" spans="2:3" x14ac:dyDescent="0.35">
      <c r="B34" s="100" t="s">
        <v>72</v>
      </c>
      <c r="C34" s="97">
        <v>0</v>
      </c>
    </row>
    <row r="35" spans="2:3" x14ac:dyDescent="0.35">
      <c r="B35" s="100" t="s">
        <v>75</v>
      </c>
      <c r="C35" s="97">
        <v>78</v>
      </c>
    </row>
    <row r="36" spans="2:3" x14ac:dyDescent="0.35">
      <c r="B36" s="101" t="s">
        <v>79</v>
      </c>
      <c r="C36" s="97">
        <v>20</v>
      </c>
    </row>
    <row r="37" spans="2:3" ht="21.75" thickBot="1" x14ac:dyDescent="0.4">
      <c r="B37" s="96" t="s">
        <v>3</v>
      </c>
      <c r="C37" s="118">
        <f>SUM(C31:C36)</f>
        <v>361</v>
      </c>
    </row>
  </sheetData>
  <phoneticPr fontId="4" type="noConversion"/>
  <pageMargins left="0.75" right="0.75" top="1" bottom="1" header="0.5" footer="0.5"/>
  <pageSetup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8"/>
  <sheetViews>
    <sheetView workbookViewId="0">
      <selection activeCell="E4" sqref="E4"/>
    </sheetView>
  </sheetViews>
  <sheetFormatPr defaultColWidth="11.42578125" defaultRowHeight="15" x14ac:dyDescent="0.25"/>
  <cols>
    <col min="1" max="1" width="15.42578125" customWidth="1"/>
    <col min="2" max="2" width="10.85546875" customWidth="1"/>
    <col min="3" max="3" width="9.140625" style="43" customWidth="1"/>
    <col min="4" max="4" width="13.42578125" bestFit="1" customWidth="1"/>
    <col min="5" max="5" width="32" bestFit="1" customWidth="1"/>
    <col min="6" max="6" width="11.140625" style="144" customWidth="1"/>
    <col min="7" max="7" width="11.85546875" customWidth="1"/>
  </cols>
  <sheetData>
    <row r="1" spans="1:14" ht="18" x14ac:dyDescent="0.25">
      <c r="A1" s="166" t="s">
        <v>144</v>
      </c>
      <c r="B1" s="167"/>
      <c r="C1" s="167"/>
      <c r="D1" s="167"/>
      <c r="E1" s="4"/>
      <c r="F1" s="377"/>
    </row>
    <row r="2" spans="1:14" ht="15.75" x14ac:dyDescent="0.25">
      <c r="A2" s="168"/>
      <c r="B2" s="169"/>
      <c r="C2" s="193" t="s">
        <v>259</v>
      </c>
      <c r="D2" s="167"/>
      <c r="E2" s="4"/>
      <c r="F2" s="377"/>
    </row>
    <row r="3" spans="1:14" x14ac:dyDescent="0.25">
      <c r="A3" s="21"/>
      <c r="B3" s="139"/>
      <c r="C3" s="47"/>
      <c r="D3" s="3"/>
      <c r="E3" s="4"/>
      <c r="F3" s="377"/>
    </row>
    <row r="4" spans="1:14" ht="15" customHeight="1" x14ac:dyDescent="0.25">
      <c r="A4" s="388" t="s">
        <v>136</v>
      </c>
      <c r="B4" s="391" t="s">
        <v>54</v>
      </c>
      <c r="C4" s="394" t="s">
        <v>53</v>
      </c>
      <c r="D4" s="5" t="s">
        <v>1</v>
      </c>
      <c r="E4" s="6">
        <f>E5/7.75</f>
        <v>1965.3548387096773</v>
      </c>
      <c r="F4" s="377"/>
    </row>
    <row r="5" spans="1:14" x14ac:dyDescent="0.25">
      <c r="A5" s="389"/>
      <c r="B5" s="392"/>
      <c r="C5" s="395"/>
      <c r="D5" s="5" t="s">
        <v>2</v>
      </c>
      <c r="E5" s="6">
        <f>D53</f>
        <v>15231.5</v>
      </c>
      <c r="F5" s="377"/>
    </row>
    <row r="6" spans="1:14" x14ac:dyDescent="0.25">
      <c r="A6" s="389"/>
      <c r="B6" s="392" t="s">
        <v>3</v>
      </c>
      <c r="C6" s="395"/>
      <c r="D6" s="385" t="s">
        <v>52</v>
      </c>
      <c r="E6" s="387" t="s">
        <v>51</v>
      </c>
      <c r="F6" s="377"/>
    </row>
    <row r="7" spans="1:14" ht="43.5" customHeight="1" x14ac:dyDescent="0.25">
      <c r="A7" s="390"/>
      <c r="B7" s="393" t="s">
        <v>4</v>
      </c>
      <c r="C7" s="396" t="s">
        <v>5</v>
      </c>
      <c r="D7" s="386"/>
      <c r="E7" s="387" t="s">
        <v>6</v>
      </c>
      <c r="F7" s="378"/>
    </row>
    <row r="8" spans="1:14" x14ac:dyDescent="0.25">
      <c r="A8" s="7"/>
      <c r="B8" s="8"/>
      <c r="C8" s="40"/>
      <c r="D8" s="9"/>
      <c r="E8" s="1"/>
    </row>
    <row r="9" spans="1:14" x14ac:dyDescent="0.25">
      <c r="A9" s="11">
        <v>2</v>
      </c>
      <c r="B9" s="2">
        <f>SUM(A9)</f>
        <v>2</v>
      </c>
      <c r="C9" s="39">
        <v>225</v>
      </c>
      <c r="D9" s="12">
        <f t="shared" ref="D9:D14" si="0">B9*C9</f>
        <v>450</v>
      </c>
      <c r="E9" s="13" t="s">
        <v>20</v>
      </c>
    </row>
    <row r="10" spans="1:14" x14ac:dyDescent="0.25">
      <c r="A10" s="11">
        <v>2</v>
      </c>
      <c r="B10" s="2">
        <f t="shared" ref="B10:B19" si="1">SUM(A10)</f>
        <v>2</v>
      </c>
      <c r="C10" s="39">
        <v>200</v>
      </c>
      <c r="D10" s="12">
        <f t="shared" si="0"/>
        <v>400</v>
      </c>
      <c r="E10" s="13" t="s">
        <v>21</v>
      </c>
    </row>
    <row r="11" spans="1:14" x14ac:dyDescent="0.25">
      <c r="A11" s="1">
        <v>20</v>
      </c>
      <c r="B11" s="2">
        <f t="shared" si="1"/>
        <v>20</v>
      </c>
      <c r="C11" s="39">
        <v>74</v>
      </c>
      <c r="D11" s="12">
        <f>B11*C11</f>
        <v>1480</v>
      </c>
      <c r="E11" s="13" t="s">
        <v>22</v>
      </c>
      <c r="N11" s="135">
        <f>SUM(D15+D16)</f>
        <v>2550</v>
      </c>
    </row>
    <row r="12" spans="1:14" x14ac:dyDescent="0.25">
      <c r="A12" s="10">
        <v>6</v>
      </c>
      <c r="B12" s="14">
        <f t="shared" si="1"/>
        <v>6</v>
      </c>
      <c r="C12" s="41"/>
      <c r="D12" s="15">
        <f t="shared" si="0"/>
        <v>0</v>
      </c>
      <c r="E12" s="16" t="s">
        <v>55</v>
      </c>
    </row>
    <row r="13" spans="1:14" x14ac:dyDescent="0.25">
      <c r="A13" s="1">
        <v>1</v>
      </c>
      <c r="B13" s="2">
        <f t="shared" si="1"/>
        <v>1</v>
      </c>
      <c r="C13" s="39">
        <v>300</v>
      </c>
      <c r="D13" s="12">
        <f t="shared" si="0"/>
        <v>300</v>
      </c>
      <c r="E13" s="13" t="s">
        <v>23</v>
      </c>
    </row>
    <row r="14" spans="1:14" x14ac:dyDescent="0.25">
      <c r="A14" s="1">
        <v>1.5</v>
      </c>
      <c r="B14" s="2">
        <f t="shared" si="1"/>
        <v>1.5</v>
      </c>
      <c r="C14" s="39">
        <v>300</v>
      </c>
      <c r="D14" s="12">
        <f t="shared" si="0"/>
        <v>450</v>
      </c>
      <c r="E14" s="13" t="s">
        <v>24</v>
      </c>
      <c r="N14" s="136"/>
    </row>
    <row r="15" spans="1:14" x14ac:dyDescent="0.25">
      <c r="A15" s="1">
        <v>1.5</v>
      </c>
      <c r="B15" s="2">
        <f t="shared" si="1"/>
        <v>1.5</v>
      </c>
      <c r="C15" s="39">
        <v>1200</v>
      </c>
      <c r="D15" s="12">
        <f t="shared" ref="D15:D20" si="2">B15*C15</f>
        <v>1800</v>
      </c>
      <c r="E15" s="17" t="s">
        <v>25</v>
      </c>
    </row>
    <row r="16" spans="1:14" x14ac:dyDescent="0.25">
      <c r="A16" s="1">
        <v>1</v>
      </c>
      <c r="B16" s="2">
        <f t="shared" si="1"/>
        <v>1</v>
      </c>
      <c r="C16" s="39">
        <v>750</v>
      </c>
      <c r="D16" s="12">
        <f t="shared" si="2"/>
        <v>750</v>
      </c>
      <c r="E16" s="17" t="s">
        <v>143</v>
      </c>
    </row>
    <row r="17" spans="1:5" x14ac:dyDescent="0.25">
      <c r="A17" s="1">
        <v>1</v>
      </c>
      <c r="B17" s="2">
        <f t="shared" si="1"/>
        <v>1</v>
      </c>
      <c r="C17" s="39">
        <v>1000</v>
      </c>
      <c r="D17" s="12">
        <f t="shared" si="2"/>
        <v>1000</v>
      </c>
      <c r="E17" s="17" t="s">
        <v>19</v>
      </c>
    </row>
    <row r="18" spans="1:5" x14ac:dyDescent="0.25">
      <c r="A18" s="1">
        <v>1</v>
      </c>
      <c r="B18" s="2">
        <f t="shared" si="1"/>
        <v>1</v>
      </c>
      <c r="C18" s="39">
        <v>1400</v>
      </c>
      <c r="D18" s="12">
        <f t="shared" si="2"/>
        <v>1400</v>
      </c>
      <c r="E18" s="17" t="s">
        <v>17</v>
      </c>
    </row>
    <row r="19" spans="1:5" x14ac:dyDescent="0.25">
      <c r="A19" s="21">
        <v>1</v>
      </c>
      <c r="B19" s="139">
        <f t="shared" si="1"/>
        <v>1</v>
      </c>
      <c r="C19" s="47">
        <v>2000</v>
      </c>
      <c r="D19" s="45">
        <f t="shared" si="2"/>
        <v>2000</v>
      </c>
      <c r="E19" s="33" t="s">
        <v>63</v>
      </c>
    </row>
    <row r="20" spans="1:5" ht="30.75" customHeight="1" x14ac:dyDescent="0.25">
      <c r="A20" s="292">
        <v>1</v>
      </c>
      <c r="B20" s="2">
        <f t="shared" ref="B20" si="3">SUM(A20)</f>
        <v>1</v>
      </c>
      <c r="C20" s="39">
        <v>1600</v>
      </c>
      <c r="D20" s="12">
        <f t="shared" si="2"/>
        <v>1600</v>
      </c>
      <c r="E20" s="297" t="s">
        <v>128</v>
      </c>
    </row>
    <row r="21" spans="1:5" ht="15.75" thickBot="1" x14ac:dyDescent="0.3">
      <c r="A21" s="18"/>
      <c r="B21" s="19"/>
      <c r="C21" s="140" t="s">
        <v>8</v>
      </c>
      <c r="D21" s="141">
        <f>SUM(D9:D20)</f>
        <v>11630</v>
      </c>
      <c r="E21" s="142"/>
    </row>
    <row r="22" spans="1:5" x14ac:dyDescent="0.25">
      <c r="A22" s="18"/>
      <c r="B22" s="19"/>
      <c r="C22" s="66"/>
      <c r="D22" s="36"/>
      <c r="E22" s="29" t="s">
        <v>9</v>
      </c>
    </row>
    <row r="23" spans="1:5" x14ac:dyDescent="0.25">
      <c r="A23" s="72">
        <v>5</v>
      </c>
      <c r="B23" s="2">
        <f>SUM(A23)</f>
        <v>5</v>
      </c>
      <c r="C23" s="39">
        <v>7</v>
      </c>
      <c r="D23" s="12">
        <f t="shared" ref="D23:D30" si="4">B23*C23</f>
        <v>35</v>
      </c>
      <c r="E23" s="13" t="s">
        <v>28</v>
      </c>
    </row>
    <row r="24" spans="1:5" x14ac:dyDescent="0.25">
      <c r="A24" s="11">
        <v>1</v>
      </c>
      <c r="B24" s="2">
        <f t="shared" ref="B24:B30" si="5">SUM(A24)</f>
        <v>1</v>
      </c>
      <c r="C24" s="39">
        <v>300</v>
      </c>
      <c r="D24" s="12">
        <f t="shared" si="4"/>
        <v>300</v>
      </c>
      <c r="E24" s="13" t="s">
        <v>104</v>
      </c>
    </row>
    <row r="25" spans="1:5" x14ac:dyDescent="0.25">
      <c r="A25" s="72">
        <v>2</v>
      </c>
      <c r="B25" s="2">
        <f t="shared" si="5"/>
        <v>2</v>
      </c>
      <c r="C25" s="39">
        <v>7</v>
      </c>
      <c r="D25" s="12">
        <f t="shared" si="4"/>
        <v>14</v>
      </c>
      <c r="E25" s="13" t="s">
        <v>105</v>
      </c>
    </row>
    <row r="26" spans="1:5" x14ac:dyDescent="0.25">
      <c r="A26" s="72">
        <v>2</v>
      </c>
      <c r="B26" s="2">
        <f t="shared" si="5"/>
        <v>2</v>
      </c>
      <c r="C26" s="39">
        <v>7</v>
      </c>
      <c r="D26" s="12">
        <f t="shared" si="4"/>
        <v>14</v>
      </c>
      <c r="E26" s="13" t="s">
        <v>106</v>
      </c>
    </row>
    <row r="27" spans="1:5" x14ac:dyDescent="0.25">
      <c r="A27" s="73">
        <v>1</v>
      </c>
      <c r="B27" s="2">
        <f t="shared" si="5"/>
        <v>1</v>
      </c>
      <c r="C27" s="39">
        <v>10</v>
      </c>
      <c r="D27" s="12">
        <f t="shared" si="4"/>
        <v>10</v>
      </c>
      <c r="E27" s="23" t="s">
        <v>32</v>
      </c>
    </row>
    <row r="28" spans="1:5" x14ac:dyDescent="0.25">
      <c r="A28" s="73">
        <v>5</v>
      </c>
      <c r="B28" s="2">
        <f t="shared" si="5"/>
        <v>5</v>
      </c>
      <c r="C28" s="39">
        <v>2.5</v>
      </c>
      <c r="D28" s="22">
        <f t="shared" si="4"/>
        <v>12.5</v>
      </c>
      <c r="E28" s="23" t="s">
        <v>107</v>
      </c>
    </row>
    <row r="29" spans="1:5" x14ac:dyDescent="0.25">
      <c r="A29" s="73">
        <v>4</v>
      </c>
      <c r="B29" s="2">
        <f t="shared" si="5"/>
        <v>4</v>
      </c>
      <c r="C29" s="47">
        <v>20</v>
      </c>
      <c r="D29" s="56">
        <f t="shared" si="4"/>
        <v>80</v>
      </c>
      <c r="E29" s="23" t="s">
        <v>34</v>
      </c>
    </row>
    <row r="30" spans="1:5" ht="15.75" thickBot="1" x14ac:dyDescent="0.3">
      <c r="A30" s="74">
        <v>2</v>
      </c>
      <c r="B30" s="2">
        <f t="shared" si="5"/>
        <v>2</v>
      </c>
      <c r="C30" s="75">
        <v>800</v>
      </c>
      <c r="D30" s="56">
        <f t="shared" si="4"/>
        <v>1600</v>
      </c>
      <c r="E30" s="33" t="s">
        <v>61</v>
      </c>
    </row>
    <row r="31" spans="1:5" ht="15.75" thickBot="1" x14ac:dyDescent="0.3">
      <c r="A31" s="24"/>
      <c r="B31" s="25"/>
      <c r="C31" s="54" t="s">
        <v>8</v>
      </c>
      <c r="D31" s="55">
        <f>SUM(D23:D30)</f>
        <v>2065.5</v>
      </c>
      <c r="E31" s="17"/>
    </row>
    <row r="32" spans="1:5" x14ac:dyDescent="0.25">
      <c r="A32" s="26"/>
      <c r="B32" s="27"/>
      <c r="C32" s="42"/>
      <c r="D32" s="28"/>
      <c r="E32" s="29" t="s">
        <v>10</v>
      </c>
    </row>
    <row r="33" spans="1:7" x14ac:dyDescent="0.25">
      <c r="A33" s="71">
        <v>4</v>
      </c>
      <c r="B33" s="2">
        <f t="shared" ref="B33:B39" si="6">SUM(A33)</f>
        <v>4</v>
      </c>
      <c r="C33" s="39">
        <v>3</v>
      </c>
      <c r="D33" s="12">
        <f t="shared" ref="D33:D39" si="7">B33*C33</f>
        <v>12</v>
      </c>
      <c r="E33" s="30" t="s">
        <v>108</v>
      </c>
    </row>
    <row r="34" spans="1:7" x14ac:dyDescent="0.25">
      <c r="A34" s="72">
        <v>9</v>
      </c>
      <c r="B34" s="2">
        <f t="shared" si="6"/>
        <v>9</v>
      </c>
      <c r="C34" s="39">
        <v>5</v>
      </c>
      <c r="D34" s="12">
        <f t="shared" si="7"/>
        <v>45</v>
      </c>
      <c r="E34" s="13" t="s">
        <v>109</v>
      </c>
    </row>
    <row r="35" spans="1:7" x14ac:dyDescent="0.25">
      <c r="A35" s="72">
        <v>8</v>
      </c>
      <c r="B35" s="2">
        <f t="shared" si="6"/>
        <v>8</v>
      </c>
      <c r="C35" s="39">
        <v>52</v>
      </c>
      <c r="D35" s="12">
        <f t="shared" si="7"/>
        <v>416</v>
      </c>
      <c r="E35" s="13" t="s">
        <v>110</v>
      </c>
    </row>
    <row r="36" spans="1:7" x14ac:dyDescent="0.25">
      <c r="A36" s="72">
        <v>1</v>
      </c>
      <c r="B36" s="2">
        <f t="shared" si="6"/>
        <v>1</v>
      </c>
      <c r="C36" s="39">
        <v>20</v>
      </c>
      <c r="D36" s="12">
        <f t="shared" si="7"/>
        <v>20</v>
      </c>
      <c r="E36" s="13" t="s">
        <v>111</v>
      </c>
    </row>
    <row r="37" spans="1:7" x14ac:dyDescent="0.25">
      <c r="A37" s="1">
        <v>1</v>
      </c>
      <c r="B37" s="2">
        <f t="shared" si="6"/>
        <v>1</v>
      </c>
      <c r="C37" s="39">
        <v>135</v>
      </c>
      <c r="D37" s="12">
        <f t="shared" si="7"/>
        <v>135</v>
      </c>
      <c r="E37" s="13" t="s">
        <v>112</v>
      </c>
    </row>
    <row r="38" spans="1:7" x14ac:dyDescent="0.25">
      <c r="A38" s="72">
        <v>7</v>
      </c>
      <c r="B38" s="2">
        <f t="shared" si="6"/>
        <v>7</v>
      </c>
      <c r="C38" s="39">
        <v>10</v>
      </c>
      <c r="D38" s="22">
        <f t="shared" si="7"/>
        <v>70</v>
      </c>
      <c r="E38" s="13" t="s">
        <v>16</v>
      </c>
    </row>
    <row r="39" spans="1:7" ht="15.75" thickBot="1" x14ac:dyDescent="0.3">
      <c r="A39" s="72">
        <v>4</v>
      </c>
      <c r="B39" s="2">
        <f t="shared" si="6"/>
        <v>4</v>
      </c>
      <c r="C39" s="47">
        <v>22</v>
      </c>
      <c r="D39" s="45">
        <f t="shared" si="7"/>
        <v>88</v>
      </c>
      <c r="E39" s="23" t="s">
        <v>113</v>
      </c>
    </row>
    <row r="40" spans="1:7" ht="15.75" thickBot="1" x14ac:dyDescent="0.3">
      <c r="A40" s="18"/>
      <c r="B40" s="25"/>
      <c r="C40" s="54" t="s">
        <v>8</v>
      </c>
      <c r="D40" s="55">
        <f>SUM(D33:D39)</f>
        <v>786</v>
      </c>
      <c r="E40" s="17"/>
    </row>
    <row r="41" spans="1:7" x14ac:dyDescent="0.25">
      <c r="A41" s="26"/>
      <c r="B41" s="27"/>
      <c r="C41" s="66"/>
      <c r="D41" s="37"/>
      <c r="E41" s="29" t="s">
        <v>13</v>
      </c>
    </row>
    <row r="42" spans="1:7" x14ac:dyDescent="0.25">
      <c r="A42" s="71">
        <v>2</v>
      </c>
      <c r="B42" s="2">
        <f>SUM(A42)</f>
        <v>2</v>
      </c>
      <c r="C42" s="39">
        <v>3</v>
      </c>
      <c r="D42" s="12">
        <f>B42*C42</f>
        <v>6</v>
      </c>
      <c r="E42" s="13" t="s">
        <v>114</v>
      </c>
    </row>
    <row r="43" spans="1:7" x14ac:dyDescent="0.25">
      <c r="A43" s="72">
        <v>2</v>
      </c>
      <c r="B43" s="2">
        <f>SUM(A43)</f>
        <v>2</v>
      </c>
      <c r="C43" s="39">
        <v>22</v>
      </c>
      <c r="D43" s="12">
        <f>B43*C43</f>
        <v>44</v>
      </c>
      <c r="E43" s="13" t="s">
        <v>115</v>
      </c>
      <c r="G43" t="s">
        <v>90</v>
      </c>
    </row>
    <row r="44" spans="1:7" x14ac:dyDescent="0.25">
      <c r="A44" s="72">
        <v>2</v>
      </c>
      <c r="B44" s="2">
        <f>SUM(A44)</f>
        <v>2</v>
      </c>
      <c r="C44" s="39">
        <v>15</v>
      </c>
      <c r="D44" s="12">
        <f>B44*C44</f>
        <v>30</v>
      </c>
      <c r="E44" s="13" t="s">
        <v>116</v>
      </c>
    </row>
    <row r="45" spans="1:7" x14ac:dyDescent="0.25">
      <c r="A45" s="1">
        <v>1</v>
      </c>
      <c r="B45" s="2">
        <f t="shared" ref="B45:B51" si="8">SUM(A45)</f>
        <v>1</v>
      </c>
      <c r="C45" s="39">
        <v>30</v>
      </c>
      <c r="D45" s="12">
        <f t="shared" ref="D45:D50" si="9">B45*C45</f>
        <v>30</v>
      </c>
      <c r="E45" s="13" t="s">
        <v>14</v>
      </c>
    </row>
    <row r="46" spans="1:7" x14ac:dyDescent="0.25">
      <c r="A46" s="72">
        <v>2</v>
      </c>
      <c r="B46" s="2">
        <f t="shared" si="8"/>
        <v>2</v>
      </c>
      <c r="C46" s="39">
        <v>15</v>
      </c>
      <c r="D46" s="12">
        <f t="shared" si="9"/>
        <v>30</v>
      </c>
      <c r="E46" s="13" t="s">
        <v>117</v>
      </c>
    </row>
    <row r="47" spans="1:7" x14ac:dyDescent="0.25">
      <c r="A47" s="72">
        <v>1</v>
      </c>
      <c r="B47" s="2">
        <f t="shared" si="8"/>
        <v>1</v>
      </c>
      <c r="C47" s="39">
        <v>45</v>
      </c>
      <c r="D47" s="22">
        <f t="shared" si="9"/>
        <v>45</v>
      </c>
      <c r="E47" s="13" t="s">
        <v>118</v>
      </c>
    </row>
    <row r="48" spans="1:7" x14ac:dyDescent="0.25">
      <c r="A48" s="72">
        <v>4</v>
      </c>
      <c r="B48" s="2">
        <f t="shared" si="8"/>
        <v>4</v>
      </c>
      <c r="C48" s="39">
        <v>20</v>
      </c>
      <c r="D48" s="22">
        <f t="shared" si="9"/>
        <v>80</v>
      </c>
      <c r="E48" s="13" t="s">
        <v>15</v>
      </c>
    </row>
    <row r="49" spans="1:8" x14ac:dyDescent="0.25">
      <c r="A49" s="1">
        <v>3</v>
      </c>
      <c r="B49" s="2">
        <f t="shared" si="8"/>
        <v>3</v>
      </c>
      <c r="C49" s="39">
        <v>120</v>
      </c>
      <c r="D49" s="22">
        <f t="shared" si="9"/>
        <v>360</v>
      </c>
      <c r="E49" s="13" t="s">
        <v>119</v>
      </c>
    </row>
    <row r="50" spans="1:8" x14ac:dyDescent="0.25">
      <c r="A50" s="72">
        <v>1</v>
      </c>
      <c r="B50" s="2">
        <f t="shared" si="8"/>
        <v>1</v>
      </c>
      <c r="C50" s="39">
        <v>25</v>
      </c>
      <c r="D50" s="22">
        <f t="shared" si="9"/>
        <v>25</v>
      </c>
      <c r="E50" s="13" t="s">
        <v>18</v>
      </c>
    </row>
    <row r="51" spans="1:8" ht="15.75" thickBot="1" x14ac:dyDescent="0.3">
      <c r="A51" s="31">
        <v>1</v>
      </c>
      <c r="B51" s="2">
        <f t="shared" si="8"/>
        <v>1</v>
      </c>
      <c r="C51" s="47">
        <v>100</v>
      </c>
      <c r="D51" s="56">
        <f>B51*C51</f>
        <v>100</v>
      </c>
      <c r="E51" s="13" t="s">
        <v>120</v>
      </c>
    </row>
    <row r="52" spans="1:8" x14ac:dyDescent="0.25">
      <c r="A52" s="32"/>
      <c r="B52" s="25"/>
      <c r="C52" s="57" t="s">
        <v>8</v>
      </c>
      <c r="D52" s="60">
        <f>SUM(D42:D51)</f>
        <v>750</v>
      </c>
      <c r="E52" s="33"/>
    </row>
    <row r="53" spans="1:8" ht="15.75" thickBot="1" x14ac:dyDescent="0.3">
      <c r="A53" s="34"/>
      <c r="B53" s="19"/>
      <c r="C53" s="58" t="s">
        <v>3</v>
      </c>
      <c r="D53" s="59">
        <f>SUM(D21,D31,D40,D52)</f>
        <v>15231.5</v>
      </c>
      <c r="E53" s="35"/>
    </row>
    <row r="56" spans="1:8" x14ac:dyDescent="0.25">
      <c r="A56" s="1"/>
      <c r="B56" s="2"/>
      <c r="C56" s="39"/>
      <c r="D56" s="3"/>
      <c r="E56" s="4"/>
    </row>
    <row r="57" spans="1:8" ht="15" customHeight="1" x14ac:dyDescent="0.25">
      <c r="A57" s="1"/>
      <c r="B57" s="2"/>
      <c r="C57" s="39"/>
      <c r="D57" s="3"/>
      <c r="E57" s="4"/>
    </row>
    <row r="58" spans="1:8" ht="15" customHeight="1" x14ac:dyDescent="0.25">
      <c r="A58" s="388" t="s">
        <v>132</v>
      </c>
      <c r="B58" s="391" t="s">
        <v>54</v>
      </c>
      <c r="C58" s="394" t="s">
        <v>53</v>
      </c>
      <c r="D58" s="5" t="s">
        <v>1</v>
      </c>
      <c r="E58" s="6">
        <f>E59/7.75</f>
        <v>1706.6451612903227</v>
      </c>
    </row>
    <row r="59" spans="1:8" x14ac:dyDescent="0.25">
      <c r="A59" s="389"/>
      <c r="B59" s="392"/>
      <c r="C59" s="395"/>
      <c r="D59" s="5" t="s">
        <v>2</v>
      </c>
      <c r="E59" s="6">
        <f>D108</f>
        <v>13226.5</v>
      </c>
    </row>
    <row r="60" spans="1:8" x14ac:dyDescent="0.25">
      <c r="A60" s="389"/>
      <c r="B60" s="392" t="s">
        <v>3</v>
      </c>
      <c r="C60" s="395"/>
      <c r="D60" s="385" t="s">
        <v>52</v>
      </c>
      <c r="E60" s="385" t="s">
        <v>51</v>
      </c>
    </row>
    <row r="61" spans="1:8" x14ac:dyDescent="0.25">
      <c r="A61" s="390"/>
      <c r="B61" s="393" t="s">
        <v>4</v>
      </c>
      <c r="C61" s="396" t="s">
        <v>5</v>
      </c>
      <c r="D61" s="386"/>
      <c r="E61" s="386" t="s">
        <v>6</v>
      </c>
    </row>
    <row r="62" spans="1:8" x14ac:dyDescent="0.25">
      <c r="A62" s="7"/>
      <c r="B62" s="8"/>
      <c r="C62" s="40"/>
      <c r="D62" s="9"/>
      <c r="E62" s="1"/>
    </row>
    <row r="63" spans="1:8" x14ac:dyDescent="0.25">
      <c r="A63" s="11">
        <v>3</v>
      </c>
      <c r="B63" s="2">
        <f>SUM(A63)</f>
        <v>3</v>
      </c>
      <c r="C63" s="39">
        <v>225</v>
      </c>
      <c r="D63" s="12">
        <f t="shared" ref="D63:D73" si="10">B63*C63</f>
        <v>675</v>
      </c>
      <c r="E63" s="13" t="s">
        <v>20</v>
      </c>
      <c r="G63" s="43" t="s">
        <v>201</v>
      </c>
      <c r="H63">
        <f>E4*2</f>
        <v>3930.7096774193546</v>
      </c>
    </row>
    <row r="64" spans="1:8" x14ac:dyDescent="0.25">
      <c r="A64" s="11">
        <v>3</v>
      </c>
      <c r="B64" s="2">
        <f t="shared" ref="B64:B74" si="11">SUM(A64)</f>
        <v>3</v>
      </c>
      <c r="C64" s="39">
        <v>200</v>
      </c>
      <c r="D64" s="12">
        <f t="shared" si="10"/>
        <v>600</v>
      </c>
      <c r="E64" s="13" t="s">
        <v>21</v>
      </c>
      <c r="G64" s="43" t="s">
        <v>137</v>
      </c>
      <c r="H64" s="119">
        <f>E4*3</f>
        <v>5896.0645161290322</v>
      </c>
    </row>
    <row r="65" spans="1:8" x14ac:dyDescent="0.25">
      <c r="A65" s="1">
        <v>20</v>
      </c>
      <c r="B65" s="2">
        <f t="shared" si="11"/>
        <v>20</v>
      </c>
      <c r="C65" s="39">
        <v>74</v>
      </c>
      <c r="D65" s="12">
        <f t="shared" si="10"/>
        <v>1480</v>
      </c>
      <c r="E65" s="13" t="s">
        <v>22</v>
      </c>
      <c r="G65" s="43" t="s">
        <v>138</v>
      </c>
      <c r="H65" s="119">
        <f>E4*1.25</f>
        <v>2456.6935483870966</v>
      </c>
    </row>
    <row r="66" spans="1:8" x14ac:dyDescent="0.25">
      <c r="A66" s="10">
        <v>6</v>
      </c>
      <c r="B66" s="14">
        <f t="shared" si="11"/>
        <v>6</v>
      </c>
      <c r="C66" s="41"/>
      <c r="D66" s="15">
        <f t="shared" si="10"/>
        <v>0</v>
      </c>
      <c r="E66" s="16" t="s">
        <v>55</v>
      </c>
      <c r="G66" s="43" t="s">
        <v>139</v>
      </c>
      <c r="H66" s="120">
        <f>E4*1.5</f>
        <v>2948.0322580645161</v>
      </c>
    </row>
    <row r="67" spans="1:8" x14ac:dyDescent="0.25">
      <c r="A67" s="1">
        <v>1</v>
      </c>
      <c r="B67" s="2">
        <f t="shared" si="11"/>
        <v>1</v>
      </c>
      <c r="C67" s="39">
        <v>300</v>
      </c>
      <c r="D67" s="12">
        <f t="shared" si="10"/>
        <v>300</v>
      </c>
      <c r="E67" s="13" t="s">
        <v>23</v>
      </c>
    </row>
    <row r="68" spans="1:8" x14ac:dyDescent="0.25">
      <c r="A68" s="1">
        <v>1.5</v>
      </c>
      <c r="B68" s="2">
        <f t="shared" si="11"/>
        <v>1.5</v>
      </c>
      <c r="C68" s="39">
        <v>300</v>
      </c>
      <c r="D68" s="12">
        <f t="shared" si="10"/>
        <v>450</v>
      </c>
      <c r="E68" s="13" t="s">
        <v>24</v>
      </c>
    </row>
    <row r="69" spans="1:8" x14ac:dyDescent="0.25">
      <c r="A69" s="1">
        <v>1.4</v>
      </c>
      <c r="B69" s="2">
        <f t="shared" si="11"/>
        <v>1.4</v>
      </c>
      <c r="C69" s="39">
        <v>1200</v>
      </c>
      <c r="D69" s="12">
        <f t="shared" si="10"/>
        <v>1680</v>
      </c>
      <c r="E69" s="17" t="s">
        <v>25</v>
      </c>
    </row>
    <row r="70" spans="1:8" x14ac:dyDescent="0.25">
      <c r="A70" s="1">
        <v>1</v>
      </c>
      <c r="B70" s="2">
        <f t="shared" si="11"/>
        <v>1</v>
      </c>
      <c r="C70" s="39">
        <v>750</v>
      </c>
      <c r="D70" s="12">
        <f t="shared" si="10"/>
        <v>750</v>
      </c>
      <c r="E70" s="17" t="s">
        <v>68</v>
      </c>
    </row>
    <row r="71" spans="1:8" x14ac:dyDescent="0.25">
      <c r="A71" s="1">
        <v>1</v>
      </c>
      <c r="B71" s="2">
        <f t="shared" si="11"/>
        <v>1</v>
      </c>
      <c r="C71" s="39">
        <v>750</v>
      </c>
      <c r="D71" s="12">
        <f t="shared" si="10"/>
        <v>750</v>
      </c>
      <c r="E71" s="17" t="s">
        <v>19</v>
      </c>
    </row>
    <row r="72" spans="1:8" x14ac:dyDescent="0.25">
      <c r="A72" s="1">
        <v>1</v>
      </c>
      <c r="B72" s="2">
        <f t="shared" si="11"/>
        <v>1</v>
      </c>
      <c r="C72" s="39">
        <v>1400</v>
      </c>
      <c r="D72" s="12">
        <f t="shared" si="10"/>
        <v>1400</v>
      </c>
      <c r="E72" s="17" t="s">
        <v>17</v>
      </c>
    </row>
    <row r="73" spans="1:8" x14ac:dyDescent="0.25">
      <c r="A73" s="21">
        <v>1</v>
      </c>
      <c r="B73" s="139">
        <f t="shared" si="11"/>
        <v>1</v>
      </c>
      <c r="C73" s="47">
        <v>1500</v>
      </c>
      <c r="D73" s="45">
        <f t="shared" si="10"/>
        <v>1500</v>
      </c>
      <c r="E73" s="33" t="s">
        <v>63</v>
      </c>
    </row>
    <row r="74" spans="1:8" ht="27.75" customHeight="1" x14ac:dyDescent="0.25">
      <c r="A74" s="1">
        <v>1</v>
      </c>
      <c r="B74" s="2">
        <f t="shared" si="11"/>
        <v>1</v>
      </c>
      <c r="C74" s="39">
        <v>1600</v>
      </c>
      <c r="D74" s="12">
        <f>B74*C74</f>
        <v>1600</v>
      </c>
      <c r="E74" s="143" t="s">
        <v>128</v>
      </c>
    </row>
    <row r="75" spans="1:8" ht="15.75" thickBot="1" x14ac:dyDescent="0.3">
      <c r="A75" s="18"/>
      <c r="B75" s="19"/>
      <c r="C75" s="140" t="s">
        <v>8</v>
      </c>
      <c r="D75" s="141">
        <f>SUM(D63:D74)</f>
        <v>11185</v>
      </c>
      <c r="E75" s="142"/>
    </row>
    <row r="76" spans="1:8" x14ac:dyDescent="0.25">
      <c r="A76" s="18"/>
      <c r="B76" s="19"/>
      <c r="C76" s="66"/>
      <c r="D76" s="36"/>
      <c r="E76" s="29" t="s">
        <v>9</v>
      </c>
    </row>
    <row r="77" spans="1:8" x14ac:dyDescent="0.25">
      <c r="A77" s="72">
        <v>5</v>
      </c>
      <c r="B77" s="2">
        <f>SUM(A77)</f>
        <v>5</v>
      </c>
      <c r="C77" s="39">
        <v>7</v>
      </c>
      <c r="D77" s="12">
        <f t="shared" ref="D77:D84" si="12">B77*C77</f>
        <v>35</v>
      </c>
      <c r="E77" s="13" t="s">
        <v>28</v>
      </c>
    </row>
    <row r="78" spans="1:8" x14ac:dyDescent="0.25">
      <c r="A78" s="11">
        <v>1</v>
      </c>
      <c r="B78" s="2">
        <f t="shared" ref="B78:B84" si="13">SUM(A78)</f>
        <v>1</v>
      </c>
      <c r="C78" s="39">
        <v>300</v>
      </c>
      <c r="D78" s="12">
        <f t="shared" si="12"/>
        <v>300</v>
      </c>
      <c r="E78" s="13" t="s">
        <v>104</v>
      </c>
    </row>
    <row r="79" spans="1:8" x14ac:dyDescent="0.25">
      <c r="A79" s="72">
        <v>2</v>
      </c>
      <c r="B79" s="2">
        <f t="shared" si="13"/>
        <v>2</v>
      </c>
      <c r="C79" s="39">
        <v>7</v>
      </c>
      <c r="D79" s="12">
        <f t="shared" si="12"/>
        <v>14</v>
      </c>
      <c r="E79" s="13" t="s">
        <v>105</v>
      </c>
    </row>
    <row r="80" spans="1:8" x14ac:dyDescent="0.25">
      <c r="A80" s="72">
        <v>2</v>
      </c>
      <c r="B80" s="2">
        <f t="shared" si="13"/>
        <v>2</v>
      </c>
      <c r="C80" s="39">
        <v>7</v>
      </c>
      <c r="D80" s="12">
        <f t="shared" si="12"/>
        <v>14</v>
      </c>
      <c r="E80" s="13" t="s">
        <v>106</v>
      </c>
    </row>
    <row r="81" spans="1:5" x14ac:dyDescent="0.25">
      <c r="A81" s="73">
        <v>1</v>
      </c>
      <c r="B81" s="2">
        <f t="shared" si="13"/>
        <v>1</v>
      </c>
      <c r="C81" s="39">
        <v>10</v>
      </c>
      <c r="D81" s="12">
        <f t="shared" si="12"/>
        <v>10</v>
      </c>
      <c r="E81" s="23" t="s">
        <v>32</v>
      </c>
    </row>
    <row r="82" spans="1:5" x14ac:dyDescent="0.25">
      <c r="A82" s="73">
        <v>5</v>
      </c>
      <c r="B82" s="2">
        <f t="shared" si="13"/>
        <v>5</v>
      </c>
      <c r="C82" s="39">
        <v>2.5</v>
      </c>
      <c r="D82" s="22">
        <f t="shared" si="12"/>
        <v>12.5</v>
      </c>
      <c r="E82" s="23" t="s">
        <v>107</v>
      </c>
    </row>
    <row r="83" spans="1:5" x14ac:dyDescent="0.25">
      <c r="A83" s="73">
        <v>4</v>
      </c>
      <c r="B83" s="2">
        <f t="shared" si="13"/>
        <v>4</v>
      </c>
      <c r="C83" s="47">
        <v>20</v>
      </c>
      <c r="D83" s="56">
        <f t="shared" si="12"/>
        <v>80</v>
      </c>
      <c r="E83" s="23" t="s">
        <v>34</v>
      </c>
    </row>
    <row r="84" spans="1:5" ht="15.75" thickBot="1" x14ac:dyDescent="0.3">
      <c r="A84" s="125">
        <v>0</v>
      </c>
      <c r="B84" s="122">
        <f t="shared" si="13"/>
        <v>0</v>
      </c>
      <c r="C84" s="126">
        <v>800</v>
      </c>
      <c r="D84" s="127">
        <f t="shared" si="12"/>
        <v>0</v>
      </c>
      <c r="E84" s="128" t="s">
        <v>61</v>
      </c>
    </row>
    <row r="85" spans="1:5" ht="15.75" thickBot="1" x14ac:dyDescent="0.3">
      <c r="A85" s="24"/>
      <c r="B85" s="25"/>
      <c r="C85" s="54" t="s">
        <v>8</v>
      </c>
      <c r="D85" s="55">
        <f>SUM(D77:D84)</f>
        <v>465.5</v>
      </c>
      <c r="E85" s="17"/>
    </row>
    <row r="86" spans="1:5" x14ac:dyDescent="0.25">
      <c r="A86" s="26"/>
      <c r="B86" s="27"/>
      <c r="C86" s="42"/>
      <c r="D86" s="28"/>
      <c r="E86" s="29" t="s">
        <v>10</v>
      </c>
    </row>
    <row r="87" spans="1:5" x14ac:dyDescent="0.25">
      <c r="A87" s="71">
        <v>4</v>
      </c>
      <c r="B87" s="2">
        <f t="shared" ref="B87:B94" si="14">SUM(A87)</f>
        <v>4</v>
      </c>
      <c r="C87" s="39">
        <v>3</v>
      </c>
      <c r="D87" s="12">
        <f t="shared" ref="D87:D94" si="15">B87*C87</f>
        <v>12</v>
      </c>
      <c r="E87" s="30" t="s">
        <v>108</v>
      </c>
    </row>
    <row r="88" spans="1:5" x14ac:dyDescent="0.25">
      <c r="A88" s="72">
        <v>9</v>
      </c>
      <c r="B88" s="2">
        <f t="shared" si="14"/>
        <v>9</v>
      </c>
      <c r="C88" s="39">
        <v>5</v>
      </c>
      <c r="D88" s="12">
        <f t="shared" si="15"/>
        <v>45</v>
      </c>
      <c r="E88" s="13" t="s">
        <v>109</v>
      </c>
    </row>
    <row r="89" spans="1:5" x14ac:dyDescent="0.25">
      <c r="A89" s="72">
        <v>8</v>
      </c>
      <c r="B89" s="2">
        <f t="shared" si="14"/>
        <v>8</v>
      </c>
      <c r="C89" s="39">
        <v>52</v>
      </c>
      <c r="D89" s="12">
        <f t="shared" si="15"/>
        <v>416</v>
      </c>
      <c r="E89" s="13" t="s">
        <v>110</v>
      </c>
    </row>
    <row r="90" spans="1:5" x14ac:dyDescent="0.25">
      <c r="A90" s="72">
        <v>1</v>
      </c>
      <c r="B90" s="2">
        <f t="shared" si="14"/>
        <v>1</v>
      </c>
      <c r="C90" s="39">
        <v>20</v>
      </c>
      <c r="D90" s="12">
        <f t="shared" si="15"/>
        <v>20</v>
      </c>
      <c r="E90" s="13" t="s">
        <v>111</v>
      </c>
    </row>
    <row r="91" spans="1:5" x14ac:dyDescent="0.25">
      <c r="A91" s="72">
        <v>9</v>
      </c>
      <c r="B91" s="2">
        <f t="shared" si="14"/>
        <v>9</v>
      </c>
      <c r="C91" s="39"/>
      <c r="D91" s="12">
        <f t="shared" si="15"/>
        <v>0</v>
      </c>
      <c r="E91" s="13" t="s">
        <v>11</v>
      </c>
    </row>
    <row r="92" spans="1:5" x14ac:dyDescent="0.25">
      <c r="A92" s="1">
        <v>1</v>
      </c>
      <c r="B92" s="2">
        <f t="shared" si="14"/>
        <v>1</v>
      </c>
      <c r="C92" s="39">
        <v>135</v>
      </c>
      <c r="D92" s="12">
        <f t="shared" si="15"/>
        <v>135</v>
      </c>
      <c r="E92" s="13" t="s">
        <v>112</v>
      </c>
    </row>
    <row r="93" spans="1:5" x14ac:dyDescent="0.25">
      <c r="A93" s="72">
        <v>7</v>
      </c>
      <c r="B93" s="2">
        <f t="shared" si="14"/>
        <v>7</v>
      </c>
      <c r="C93" s="39">
        <v>10</v>
      </c>
      <c r="D93" s="22">
        <f t="shared" si="15"/>
        <v>70</v>
      </c>
      <c r="E93" s="13" t="s">
        <v>16</v>
      </c>
    </row>
    <row r="94" spans="1:5" ht="15.75" thickBot="1" x14ac:dyDescent="0.3">
      <c r="A94" s="72">
        <v>4</v>
      </c>
      <c r="B94" s="2">
        <f t="shared" si="14"/>
        <v>4</v>
      </c>
      <c r="C94" s="47">
        <v>22</v>
      </c>
      <c r="D94" s="45">
        <f t="shared" si="15"/>
        <v>88</v>
      </c>
      <c r="E94" s="23" t="s">
        <v>113</v>
      </c>
    </row>
    <row r="95" spans="1:5" ht="15.75" thickBot="1" x14ac:dyDescent="0.3">
      <c r="A95" s="18"/>
      <c r="B95" s="25"/>
      <c r="C95" s="54" t="s">
        <v>8</v>
      </c>
      <c r="D95" s="55">
        <f>SUM(D87:D94)</f>
        <v>786</v>
      </c>
      <c r="E95" s="17"/>
    </row>
    <row r="96" spans="1:5" x14ac:dyDescent="0.25">
      <c r="A96" s="26"/>
      <c r="B96" s="27"/>
      <c r="C96" s="66"/>
      <c r="D96" s="37"/>
      <c r="E96" s="29" t="s">
        <v>13</v>
      </c>
    </row>
    <row r="97" spans="1:5" x14ac:dyDescent="0.25">
      <c r="A97" s="71">
        <v>2</v>
      </c>
      <c r="B97" s="2">
        <f>SUM(A97)</f>
        <v>2</v>
      </c>
      <c r="C97" s="39">
        <v>3</v>
      </c>
      <c r="D97" s="12">
        <f>B97*C97</f>
        <v>6</v>
      </c>
      <c r="E97" s="13" t="s">
        <v>114</v>
      </c>
    </row>
    <row r="98" spans="1:5" x14ac:dyDescent="0.25">
      <c r="A98" s="72">
        <v>2</v>
      </c>
      <c r="B98" s="2">
        <f>SUM(A98)</f>
        <v>2</v>
      </c>
      <c r="C98" s="39">
        <v>22</v>
      </c>
      <c r="D98" s="12">
        <f>B98*C98</f>
        <v>44</v>
      </c>
      <c r="E98" s="13" t="s">
        <v>115</v>
      </c>
    </row>
    <row r="99" spans="1:5" x14ac:dyDescent="0.25">
      <c r="A99" s="72">
        <v>2</v>
      </c>
      <c r="B99" s="2">
        <f>SUM(A99)</f>
        <v>2</v>
      </c>
      <c r="C99" s="39">
        <v>15</v>
      </c>
      <c r="D99" s="12">
        <f>B99*C99</f>
        <v>30</v>
      </c>
      <c r="E99" s="13" t="s">
        <v>116</v>
      </c>
    </row>
    <row r="100" spans="1:5" x14ac:dyDescent="0.25">
      <c r="A100" s="1">
        <v>1</v>
      </c>
      <c r="B100" s="2">
        <f t="shared" ref="B100:B106" si="16">SUM(A100)</f>
        <v>1</v>
      </c>
      <c r="C100" s="39">
        <v>30</v>
      </c>
      <c r="D100" s="12">
        <f t="shared" ref="D100:D105" si="17">B100*C100</f>
        <v>30</v>
      </c>
      <c r="E100" s="13" t="s">
        <v>14</v>
      </c>
    </row>
    <row r="101" spans="1:5" x14ac:dyDescent="0.25">
      <c r="A101" s="72">
        <v>2</v>
      </c>
      <c r="B101" s="2">
        <f t="shared" si="16"/>
        <v>2</v>
      </c>
      <c r="C101" s="39">
        <v>15</v>
      </c>
      <c r="D101" s="12">
        <f t="shared" si="17"/>
        <v>30</v>
      </c>
      <c r="E101" s="13" t="s">
        <v>117</v>
      </c>
    </row>
    <row r="102" spans="1:5" x14ac:dyDescent="0.25">
      <c r="A102" s="72">
        <v>1</v>
      </c>
      <c r="B102" s="2">
        <f t="shared" si="16"/>
        <v>1</v>
      </c>
      <c r="C102" s="39">
        <v>45</v>
      </c>
      <c r="D102" s="22">
        <f t="shared" si="17"/>
        <v>45</v>
      </c>
      <c r="E102" s="13" t="s">
        <v>118</v>
      </c>
    </row>
    <row r="103" spans="1:5" x14ac:dyDescent="0.25">
      <c r="A103" s="72">
        <v>6</v>
      </c>
      <c r="B103" s="2">
        <f t="shared" si="16"/>
        <v>6</v>
      </c>
      <c r="C103" s="39">
        <v>20</v>
      </c>
      <c r="D103" s="22">
        <f t="shared" si="17"/>
        <v>120</v>
      </c>
      <c r="E103" s="13" t="s">
        <v>15</v>
      </c>
    </row>
    <row r="104" spans="1:5" x14ac:dyDescent="0.25">
      <c r="A104" s="1">
        <v>3</v>
      </c>
      <c r="B104" s="2">
        <f t="shared" si="16"/>
        <v>3</v>
      </c>
      <c r="C104" s="39">
        <v>120</v>
      </c>
      <c r="D104" s="22">
        <f t="shared" si="17"/>
        <v>360</v>
      </c>
      <c r="E104" s="13" t="s">
        <v>119</v>
      </c>
    </row>
    <row r="105" spans="1:5" x14ac:dyDescent="0.25">
      <c r="A105" s="72">
        <v>1</v>
      </c>
      <c r="B105" s="2">
        <f t="shared" si="16"/>
        <v>1</v>
      </c>
      <c r="C105" s="39">
        <v>25</v>
      </c>
      <c r="D105" s="22">
        <f t="shared" si="17"/>
        <v>25</v>
      </c>
      <c r="E105" s="13" t="s">
        <v>18</v>
      </c>
    </row>
    <row r="106" spans="1:5" ht="15.75" thickBot="1" x14ac:dyDescent="0.3">
      <c r="A106" s="31">
        <v>1</v>
      </c>
      <c r="B106" s="2">
        <f t="shared" si="16"/>
        <v>1</v>
      </c>
      <c r="C106" s="47">
        <v>100</v>
      </c>
      <c r="D106" s="56">
        <f>B106*C106</f>
        <v>100</v>
      </c>
      <c r="E106" s="13" t="s">
        <v>120</v>
      </c>
    </row>
    <row r="107" spans="1:5" x14ac:dyDescent="0.25">
      <c r="A107" s="32"/>
      <c r="B107" s="25"/>
      <c r="C107" s="57" t="s">
        <v>8</v>
      </c>
      <c r="D107" s="60">
        <f>SUM(D97:D106)</f>
        <v>790</v>
      </c>
      <c r="E107" s="33"/>
    </row>
    <row r="108" spans="1:5" ht="15.75" thickBot="1" x14ac:dyDescent="0.3">
      <c r="A108" s="34"/>
      <c r="B108" s="19"/>
      <c r="C108" s="58" t="s">
        <v>3</v>
      </c>
      <c r="D108" s="59">
        <f>SUM(D75,D85,D95,D107)</f>
        <v>13226.5</v>
      </c>
      <c r="E108" s="35"/>
    </row>
  </sheetData>
  <mergeCells count="10">
    <mergeCell ref="E60:E61"/>
    <mergeCell ref="E6:E7"/>
    <mergeCell ref="A4:A7"/>
    <mergeCell ref="B4:B7"/>
    <mergeCell ref="C4:C7"/>
    <mergeCell ref="D6:D7"/>
    <mergeCell ref="A58:A61"/>
    <mergeCell ref="B58:B61"/>
    <mergeCell ref="C58:C61"/>
    <mergeCell ref="D60:D61"/>
  </mergeCells>
  <phoneticPr fontId="4" type="noConversion"/>
  <pageMargins left="0.75" right="0.75" top="0.25" bottom="0.25" header="0.5" footer="0.5"/>
  <pageSetup orientation="portrait" horizontalDpi="4294967293" verticalDpi="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55"/>
  <sheetViews>
    <sheetView workbookViewId="0">
      <selection activeCell="F30" sqref="F30"/>
    </sheetView>
  </sheetViews>
  <sheetFormatPr defaultColWidth="11.42578125" defaultRowHeight="15" x14ac:dyDescent="0.25"/>
  <cols>
    <col min="4" max="4" width="13.28515625" bestFit="1" customWidth="1"/>
    <col min="5" max="5" width="28.85546875" bestFit="1" customWidth="1"/>
    <col min="10" max="10" width="13.28515625" bestFit="1" customWidth="1"/>
    <col min="11" max="11" width="28.85546875" bestFit="1" customWidth="1"/>
  </cols>
  <sheetData>
    <row r="1" spans="1:11" ht="18" x14ac:dyDescent="0.25">
      <c r="A1" s="279" t="s">
        <v>144</v>
      </c>
      <c r="B1" s="280"/>
      <c r="C1" s="280"/>
      <c r="D1" s="280"/>
      <c r="E1" s="281"/>
      <c r="G1" s="279" t="s">
        <v>144</v>
      </c>
      <c r="H1" s="280"/>
      <c r="I1" s="280"/>
      <c r="J1" s="280"/>
      <c r="K1" s="281"/>
    </row>
    <row r="2" spans="1:11" ht="15.75" x14ac:dyDescent="0.25">
      <c r="A2" s="282"/>
      <c r="B2" s="169"/>
      <c r="C2" s="283" t="s">
        <v>259</v>
      </c>
      <c r="D2" s="284"/>
      <c r="E2" s="285"/>
      <c r="G2" s="282"/>
      <c r="H2" s="169"/>
      <c r="I2" s="283" t="s">
        <v>259</v>
      </c>
      <c r="J2" s="284"/>
      <c r="K2" s="285"/>
    </row>
    <row r="3" spans="1:11" x14ac:dyDescent="0.25">
      <c r="A3" s="286"/>
      <c r="B3" s="139"/>
      <c r="C3" s="47"/>
      <c r="D3" s="3"/>
      <c r="E3" s="285"/>
      <c r="G3" s="286"/>
      <c r="H3" s="139"/>
      <c r="I3" s="47"/>
      <c r="J3" s="3"/>
      <c r="K3" s="285"/>
    </row>
    <row r="4" spans="1:11" x14ac:dyDescent="0.25">
      <c r="A4" s="397" t="s">
        <v>301</v>
      </c>
      <c r="B4" s="391" t="s">
        <v>54</v>
      </c>
      <c r="C4" s="394" t="s">
        <v>53</v>
      </c>
      <c r="D4" s="5" t="s">
        <v>1</v>
      </c>
      <c r="E4" s="287">
        <f>E5/7.75</f>
        <v>1664.8387096774193</v>
      </c>
      <c r="G4" s="397" t="s">
        <v>305</v>
      </c>
      <c r="H4" s="391" t="s">
        <v>54</v>
      </c>
      <c r="I4" s="394" t="s">
        <v>53</v>
      </c>
      <c r="J4" s="5" t="s">
        <v>1</v>
      </c>
      <c r="K4" s="287">
        <f>K5/7.75</f>
        <v>1561.6129032258063</v>
      </c>
    </row>
    <row r="5" spans="1:11" x14ac:dyDescent="0.25">
      <c r="A5" s="398"/>
      <c r="B5" s="392"/>
      <c r="C5" s="395"/>
      <c r="D5" s="5" t="s">
        <v>2</v>
      </c>
      <c r="E5" s="287">
        <f>D53</f>
        <v>12902.5</v>
      </c>
      <c r="G5" s="398"/>
      <c r="H5" s="392"/>
      <c r="I5" s="395"/>
      <c r="J5" s="5" t="s">
        <v>2</v>
      </c>
      <c r="K5" s="287">
        <f>J53</f>
        <v>12102.5</v>
      </c>
    </row>
    <row r="6" spans="1:11" x14ac:dyDescent="0.25">
      <c r="A6" s="398"/>
      <c r="B6" s="392" t="s">
        <v>3</v>
      </c>
      <c r="C6" s="395"/>
      <c r="D6" s="385" t="s">
        <v>52</v>
      </c>
      <c r="E6" s="400" t="s">
        <v>51</v>
      </c>
      <c r="G6" s="398"/>
      <c r="H6" s="392" t="s">
        <v>3</v>
      </c>
      <c r="I6" s="395"/>
      <c r="J6" s="385" t="s">
        <v>52</v>
      </c>
      <c r="K6" s="400" t="s">
        <v>51</v>
      </c>
    </row>
    <row r="7" spans="1:11" ht="75.75" customHeight="1" x14ac:dyDescent="0.25">
      <c r="A7" s="399"/>
      <c r="B7" s="393" t="s">
        <v>4</v>
      </c>
      <c r="C7" s="396" t="s">
        <v>5</v>
      </c>
      <c r="D7" s="386"/>
      <c r="E7" s="401" t="s">
        <v>6</v>
      </c>
      <c r="G7" s="399"/>
      <c r="H7" s="393" t="s">
        <v>4</v>
      </c>
      <c r="I7" s="396" t="s">
        <v>5</v>
      </c>
      <c r="J7" s="386"/>
      <c r="K7" s="401" t="s">
        <v>6</v>
      </c>
    </row>
    <row r="8" spans="1:11" x14ac:dyDescent="0.25">
      <c r="A8" s="288"/>
      <c r="B8" s="8"/>
      <c r="C8" s="40"/>
      <c r="D8" s="9"/>
      <c r="E8" s="289"/>
      <c r="G8" s="288"/>
      <c r="H8" s="8"/>
      <c r="I8" s="40"/>
      <c r="J8" s="9"/>
      <c r="K8" s="289"/>
    </row>
    <row r="9" spans="1:11" x14ac:dyDescent="0.25">
      <c r="A9" s="290">
        <v>2</v>
      </c>
      <c r="B9" s="2">
        <f>SUM(A9)</f>
        <v>2</v>
      </c>
      <c r="C9" s="39">
        <v>225</v>
      </c>
      <c r="D9" s="12">
        <f t="shared" ref="D9:D14" si="0">B9*C9</f>
        <v>450</v>
      </c>
      <c r="E9" s="291" t="s">
        <v>20</v>
      </c>
      <c r="G9" s="290">
        <v>2</v>
      </c>
      <c r="H9" s="2">
        <f>SUM(G9)</f>
        <v>2</v>
      </c>
      <c r="I9" s="39">
        <v>225</v>
      </c>
      <c r="J9" s="12">
        <f t="shared" ref="J9:J10" si="1">H9*I9</f>
        <v>450</v>
      </c>
      <c r="K9" s="291" t="s">
        <v>20</v>
      </c>
    </row>
    <row r="10" spans="1:11" x14ac:dyDescent="0.25">
      <c r="A10" s="290">
        <v>2</v>
      </c>
      <c r="B10" s="2">
        <f t="shared" ref="B10:B19" si="2">SUM(A10)</f>
        <v>2</v>
      </c>
      <c r="C10" s="39">
        <v>200</v>
      </c>
      <c r="D10" s="12">
        <f t="shared" si="0"/>
        <v>400</v>
      </c>
      <c r="E10" s="291" t="s">
        <v>21</v>
      </c>
      <c r="G10" s="290">
        <v>2</v>
      </c>
      <c r="H10" s="2">
        <f t="shared" ref="H10:H19" si="3">SUM(G10)</f>
        <v>2</v>
      </c>
      <c r="I10" s="39">
        <v>200</v>
      </c>
      <c r="J10" s="12">
        <f t="shared" si="1"/>
        <v>400</v>
      </c>
      <c r="K10" s="291" t="s">
        <v>21</v>
      </c>
    </row>
    <row r="11" spans="1:11" x14ac:dyDescent="0.25">
      <c r="A11" s="292">
        <v>14</v>
      </c>
      <c r="B11" s="2">
        <f t="shared" si="2"/>
        <v>14</v>
      </c>
      <c r="C11" s="39">
        <v>74</v>
      </c>
      <c r="D11" s="12">
        <f>B11*C11</f>
        <v>1036</v>
      </c>
      <c r="E11" s="291" t="s">
        <v>22</v>
      </c>
      <c r="G11" s="292">
        <v>14</v>
      </c>
      <c r="H11" s="2">
        <f t="shared" si="3"/>
        <v>14</v>
      </c>
      <c r="I11" s="39">
        <v>74</v>
      </c>
      <c r="J11" s="12">
        <f>H11*I11</f>
        <v>1036</v>
      </c>
      <c r="K11" s="291" t="s">
        <v>22</v>
      </c>
    </row>
    <row r="12" spans="1:11" x14ac:dyDescent="0.25">
      <c r="A12" s="293">
        <v>6</v>
      </c>
      <c r="B12" s="14">
        <f t="shared" si="2"/>
        <v>6</v>
      </c>
      <c r="C12" s="41"/>
      <c r="D12" s="15">
        <f t="shared" si="0"/>
        <v>0</v>
      </c>
      <c r="E12" s="294" t="s">
        <v>55</v>
      </c>
      <c r="G12" s="293">
        <v>6</v>
      </c>
      <c r="H12" s="14">
        <f t="shared" si="3"/>
        <v>6</v>
      </c>
      <c r="I12" s="41"/>
      <c r="J12" s="15">
        <f t="shared" ref="J12:J14" si="4">H12*I12</f>
        <v>0</v>
      </c>
      <c r="K12" s="294" t="s">
        <v>55</v>
      </c>
    </row>
    <row r="13" spans="1:11" x14ac:dyDescent="0.25">
      <c r="A13" s="292">
        <v>1</v>
      </c>
      <c r="B13" s="2">
        <f t="shared" si="2"/>
        <v>1</v>
      </c>
      <c r="C13" s="39">
        <v>300</v>
      </c>
      <c r="D13" s="12">
        <f t="shared" si="0"/>
        <v>300</v>
      </c>
      <c r="E13" s="291" t="s">
        <v>23</v>
      </c>
      <c r="G13" s="292">
        <v>1</v>
      </c>
      <c r="H13" s="2">
        <f t="shared" si="3"/>
        <v>1</v>
      </c>
      <c r="I13" s="39">
        <v>300</v>
      </c>
      <c r="J13" s="12">
        <f t="shared" si="4"/>
        <v>300</v>
      </c>
      <c r="K13" s="291" t="s">
        <v>23</v>
      </c>
    </row>
    <row r="14" spans="1:11" x14ac:dyDescent="0.25">
      <c r="A14" s="292">
        <v>1.5</v>
      </c>
      <c r="B14" s="2">
        <f t="shared" si="2"/>
        <v>1.5</v>
      </c>
      <c r="C14" s="39">
        <v>300</v>
      </c>
      <c r="D14" s="12">
        <f t="shared" si="0"/>
        <v>450</v>
      </c>
      <c r="E14" s="291" t="s">
        <v>24</v>
      </c>
      <c r="G14" s="292">
        <v>1.5</v>
      </c>
      <c r="H14" s="2">
        <f t="shared" si="3"/>
        <v>1.5</v>
      </c>
      <c r="I14" s="39">
        <v>300</v>
      </c>
      <c r="J14" s="12">
        <f t="shared" si="4"/>
        <v>450</v>
      </c>
      <c r="K14" s="291" t="s">
        <v>24</v>
      </c>
    </row>
    <row r="15" spans="1:11" x14ac:dyDescent="0.25">
      <c r="A15" s="292">
        <v>1</v>
      </c>
      <c r="B15" s="2">
        <f t="shared" si="2"/>
        <v>1</v>
      </c>
      <c r="C15" s="39">
        <v>1200</v>
      </c>
      <c r="D15" s="12">
        <f t="shared" ref="D15:D20" si="5">B15*C15</f>
        <v>1200</v>
      </c>
      <c r="E15" s="295" t="s">
        <v>25</v>
      </c>
      <c r="G15" s="292">
        <v>1</v>
      </c>
      <c r="H15" s="2">
        <f t="shared" si="3"/>
        <v>1</v>
      </c>
      <c r="I15" s="39">
        <v>1200</v>
      </c>
      <c r="J15" s="12">
        <f t="shared" ref="J15:J20" si="6">H15*I15</f>
        <v>1200</v>
      </c>
      <c r="K15" s="295" t="s">
        <v>25</v>
      </c>
    </row>
    <row r="16" spans="1:11" x14ac:dyDescent="0.25">
      <c r="A16" s="292">
        <v>1</v>
      </c>
      <c r="B16" s="2">
        <f t="shared" si="2"/>
        <v>1</v>
      </c>
      <c r="C16" s="39">
        <v>750</v>
      </c>
      <c r="D16" s="12">
        <f t="shared" si="5"/>
        <v>750</v>
      </c>
      <c r="E16" s="295" t="s">
        <v>143</v>
      </c>
      <c r="G16" s="292">
        <v>1</v>
      </c>
      <c r="H16" s="2">
        <f t="shared" si="3"/>
        <v>1</v>
      </c>
      <c r="I16" s="39">
        <v>750</v>
      </c>
      <c r="J16" s="12">
        <f t="shared" si="6"/>
        <v>750</v>
      </c>
      <c r="K16" s="295" t="s">
        <v>143</v>
      </c>
    </row>
    <row r="17" spans="1:11" x14ac:dyDescent="0.25">
      <c r="A17" s="292">
        <v>1</v>
      </c>
      <c r="B17" s="2">
        <f t="shared" si="2"/>
        <v>1</v>
      </c>
      <c r="C17" s="39">
        <v>700</v>
      </c>
      <c r="D17" s="12">
        <f t="shared" si="5"/>
        <v>700</v>
      </c>
      <c r="E17" s="295" t="s">
        <v>19</v>
      </c>
      <c r="G17" s="292">
        <v>1</v>
      </c>
      <c r="H17" s="2">
        <f t="shared" si="3"/>
        <v>1</v>
      </c>
      <c r="I17" s="39">
        <v>700</v>
      </c>
      <c r="J17" s="12">
        <f t="shared" si="6"/>
        <v>700</v>
      </c>
      <c r="K17" s="295" t="s">
        <v>19</v>
      </c>
    </row>
    <row r="18" spans="1:11" x14ac:dyDescent="0.25">
      <c r="A18" s="292">
        <v>1</v>
      </c>
      <c r="B18" s="2">
        <f t="shared" si="2"/>
        <v>1</v>
      </c>
      <c r="C18" s="39">
        <v>1500</v>
      </c>
      <c r="D18" s="12">
        <f t="shared" si="5"/>
        <v>1500</v>
      </c>
      <c r="E18" s="295" t="s">
        <v>17</v>
      </c>
      <c r="G18" s="292">
        <v>1</v>
      </c>
      <c r="H18" s="2">
        <f t="shared" si="3"/>
        <v>1</v>
      </c>
      <c r="I18" s="39">
        <v>1500</v>
      </c>
      <c r="J18" s="12">
        <f t="shared" si="6"/>
        <v>1500</v>
      </c>
      <c r="K18" s="295" t="s">
        <v>17</v>
      </c>
    </row>
    <row r="19" spans="1:11" x14ac:dyDescent="0.25">
      <c r="A19" s="286">
        <v>1</v>
      </c>
      <c r="B19" s="139">
        <f t="shared" si="2"/>
        <v>1</v>
      </c>
      <c r="C19" s="47">
        <v>2000</v>
      </c>
      <c r="D19" s="45">
        <f t="shared" si="5"/>
        <v>2000</v>
      </c>
      <c r="E19" s="296" t="s">
        <v>63</v>
      </c>
      <c r="G19" s="286">
        <v>1</v>
      </c>
      <c r="H19" s="139">
        <f t="shared" si="3"/>
        <v>1</v>
      </c>
      <c r="I19" s="47">
        <v>2000</v>
      </c>
      <c r="J19" s="45">
        <f t="shared" si="6"/>
        <v>2000</v>
      </c>
      <c r="K19" s="296" t="s">
        <v>63</v>
      </c>
    </row>
    <row r="20" spans="1:11" ht="39" customHeight="1" x14ac:dyDescent="0.25">
      <c r="A20" s="292">
        <v>1</v>
      </c>
      <c r="B20" s="2">
        <f t="shared" ref="B20" si="7">SUM(A20)</f>
        <v>1</v>
      </c>
      <c r="C20" s="39">
        <v>1600</v>
      </c>
      <c r="D20" s="12">
        <f t="shared" si="5"/>
        <v>1600</v>
      </c>
      <c r="E20" s="297" t="s">
        <v>128</v>
      </c>
      <c r="G20" s="292">
        <v>1</v>
      </c>
      <c r="H20" s="2">
        <f t="shared" ref="H20" si="8">SUM(G20)</f>
        <v>1</v>
      </c>
      <c r="I20" s="39">
        <v>1600</v>
      </c>
      <c r="J20" s="12">
        <f t="shared" si="6"/>
        <v>1600</v>
      </c>
      <c r="K20" s="297" t="s">
        <v>128</v>
      </c>
    </row>
    <row r="21" spans="1:11" ht="15.75" thickBot="1" x14ac:dyDescent="0.3">
      <c r="A21" s="298"/>
      <c r="B21" s="19"/>
      <c r="C21" s="140" t="s">
        <v>8</v>
      </c>
      <c r="D21" s="141">
        <f>SUM(D9:D20)</f>
        <v>10386</v>
      </c>
      <c r="E21" s="299"/>
      <c r="G21" s="298"/>
      <c r="H21" s="19"/>
      <c r="I21" s="140" t="s">
        <v>8</v>
      </c>
      <c r="J21" s="141">
        <f>SUM(J9:J20)</f>
        <v>10386</v>
      </c>
      <c r="K21" s="299"/>
    </row>
    <row r="22" spans="1:11" x14ac:dyDescent="0.25">
      <c r="A22" s="298"/>
      <c r="B22" s="19"/>
      <c r="C22" s="66"/>
      <c r="D22" s="36"/>
      <c r="E22" s="300" t="s">
        <v>9</v>
      </c>
      <c r="G22" s="298"/>
      <c r="H22" s="19"/>
      <c r="I22" s="66"/>
      <c r="J22" s="36"/>
      <c r="K22" s="300" t="s">
        <v>9</v>
      </c>
    </row>
    <row r="23" spans="1:11" x14ac:dyDescent="0.25">
      <c r="A23" s="301">
        <v>5</v>
      </c>
      <c r="B23" s="2">
        <f>SUM(A23)</f>
        <v>5</v>
      </c>
      <c r="C23" s="39">
        <v>7</v>
      </c>
      <c r="D23" s="12">
        <f t="shared" ref="D23:D30" si="9">B23*C23</f>
        <v>35</v>
      </c>
      <c r="E23" s="291" t="s">
        <v>28</v>
      </c>
      <c r="G23" s="301">
        <v>5</v>
      </c>
      <c r="H23" s="2">
        <f>SUM(G23)</f>
        <v>5</v>
      </c>
      <c r="I23" s="39">
        <v>7</v>
      </c>
      <c r="J23" s="12">
        <f t="shared" ref="J23:J30" si="10">H23*I23</f>
        <v>35</v>
      </c>
      <c r="K23" s="291" t="s">
        <v>28</v>
      </c>
    </row>
    <row r="24" spans="1:11" x14ac:dyDescent="0.25">
      <c r="A24" s="290">
        <v>1</v>
      </c>
      <c r="B24" s="2">
        <f t="shared" ref="B24:B30" si="11">SUM(A24)</f>
        <v>1</v>
      </c>
      <c r="C24" s="39">
        <v>300</v>
      </c>
      <c r="D24" s="12">
        <f t="shared" si="9"/>
        <v>300</v>
      </c>
      <c r="E24" s="291" t="s">
        <v>104</v>
      </c>
      <c r="G24" s="290">
        <v>1</v>
      </c>
      <c r="H24" s="2">
        <f t="shared" ref="H24:H30" si="12">SUM(G24)</f>
        <v>1</v>
      </c>
      <c r="I24" s="39">
        <v>300</v>
      </c>
      <c r="J24" s="12">
        <f t="shared" si="10"/>
        <v>300</v>
      </c>
      <c r="K24" s="291" t="s">
        <v>104</v>
      </c>
    </row>
    <row r="25" spans="1:11" x14ac:dyDescent="0.25">
      <c r="A25" s="301">
        <v>2</v>
      </c>
      <c r="B25" s="2">
        <f t="shared" si="11"/>
        <v>2</v>
      </c>
      <c r="C25" s="39">
        <v>7</v>
      </c>
      <c r="D25" s="12">
        <f t="shared" si="9"/>
        <v>14</v>
      </c>
      <c r="E25" s="291" t="s">
        <v>105</v>
      </c>
      <c r="G25" s="301">
        <v>2</v>
      </c>
      <c r="H25" s="2">
        <f t="shared" si="12"/>
        <v>2</v>
      </c>
      <c r="I25" s="39">
        <v>7</v>
      </c>
      <c r="J25" s="12">
        <f t="shared" si="10"/>
        <v>14</v>
      </c>
      <c r="K25" s="291" t="s">
        <v>105</v>
      </c>
    </row>
    <row r="26" spans="1:11" x14ac:dyDescent="0.25">
      <c r="A26" s="301">
        <v>2</v>
      </c>
      <c r="B26" s="2">
        <f t="shared" si="11"/>
        <v>2</v>
      </c>
      <c r="C26" s="39">
        <v>7</v>
      </c>
      <c r="D26" s="12">
        <f t="shared" si="9"/>
        <v>14</v>
      </c>
      <c r="E26" s="291" t="s">
        <v>106</v>
      </c>
      <c r="G26" s="301">
        <v>2</v>
      </c>
      <c r="H26" s="2">
        <f t="shared" si="12"/>
        <v>2</v>
      </c>
      <c r="I26" s="39">
        <v>7</v>
      </c>
      <c r="J26" s="12">
        <f t="shared" si="10"/>
        <v>14</v>
      </c>
      <c r="K26" s="291" t="s">
        <v>106</v>
      </c>
    </row>
    <row r="27" spans="1:11" x14ac:dyDescent="0.25">
      <c r="A27" s="302">
        <v>1</v>
      </c>
      <c r="B27" s="2">
        <f t="shared" si="11"/>
        <v>1</v>
      </c>
      <c r="C27" s="39">
        <v>10</v>
      </c>
      <c r="D27" s="12">
        <f t="shared" si="9"/>
        <v>10</v>
      </c>
      <c r="E27" s="303" t="s">
        <v>32</v>
      </c>
      <c r="G27" s="302">
        <v>1</v>
      </c>
      <c r="H27" s="2">
        <f t="shared" si="12"/>
        <v>1</v>
      </c>
      <c r="I27" s="39">
        <v>10</v>
      </c>
      <c r="J27" s="12">
        <f t="shared" si="10"/>
        <v>10</v>
      </c>
      <c r="K27" s="303" t="s">
        <v>32</v>
      </c>
    </row>
    <row r="28" spans="1:11" x14ac:dyDescent="0.25">
      <c r="A28" s="302">
        <v>5</v>
      </c>
      <c r="B28" s="2">
        <f t="shared" si="11"/>
        <v>5</v>
      </c>
      <c r="C28" s="39">
        <v>2.5</v>
      </c>
      <c r="D28" s="22">
        <f t="shared" si="9"/>
        <v>12.5</v>
      </c>
      <c r="E28" s="303" t="s">
        <v>107</v>
      </c>
      <c r="G28" s="302">
        <v>5</v>
      </c>
      <c r="H28" s="2">
        <f t="shared" si="12"/>
        <v>5</v>
      </c>
      <c r="I28" s="39">
        <v>2.5</v>
      </c>
      <c r="J28" s="22">
        <f t="shared" si="10"/>
        <v>12.5</v>
      </c>
      <c r="K28" s="303" t="s">
        <v>107</v>
      </c>
    </row>
    <row r="29" spans="1:11" x14ac:dyDescent="0.25">
      <c r="A29" s="302">
        <v>4</v>
      </c>
      <c r="B29" s="2">
        <f t="shared" si="11"/>
        <v>4</v>
      </c>
      <c r="C29" s="47">
        <v>20</v>
      </c>
      <c r="D29" s="56">
        <f t="shared" si="9"/>
        <v>80</v>
      </c>
      <c r="E29" s="303" t="s">
        <v>34</v>
      </c>
      <c r="G29" s="302">
        <v>4</v>
      </c>
      <c r="H29" s="2">
        <f t="shared" si="12"/>
        <v>4</v>
      </c>
      <c r="I29" s="47">
        <v>20</v>
      </c>
      <c r="J29" s="56">
        <f t="shared" si="10"/>
        <v>80</v>
      </c>
      <c r="K29" s="303" t="s">
        <v>34</v>
      </c>
    </row>
    <row r="30" spans="1:11" ht="15.75" thickBot="1" x14ac:dyDescent="0.3">
      <c r="A30" s="304">
        <v>1</v>
      </c>
      <c r="B30" s="2">
        <f t="shared" si="11"/>
        <v>1</v>
      </c>
      <c r="C30" s="75">
        <v>800</v>
      </c>
      <c r="D30" s="56">
        <f t="shared" si="9"/>
        <v>800</v>
      </c>
      <c r="E30" s="296" t="s">
        <v>61</v>
      </c>
      <c r="G30" s="304">
        <v>0</v>
      </c>
      <c r="H30" s="2">
        <f t="shared" si="12"/>
        <v>0</v>
      </c>
      <c r="I30" s="75">
        <v>800</v>
      </c>
      <c r="J30" s="56">
        <f t="shared" si="10"/>
        <v>0</v>
      </c>
      <c r="K30" s="296" t="s">
        <v>61</v>
      </c>
    </row>
    <row r="31" spans="1:11" ht="15.75" thickBot="1" x14ac:dyDescent="0.3">
      <c r="A31" s="305"/>
      <c r="B31" s="25"/>
      <c r="C31" s="54" t="s">
        <v>8</v>
      </c>
      <c r="D31" s="55">
        <f>SUM(D23:D30)</f>
        <v>1265.5</v>
      </c>
      <c r="E31" s="295"/>
      <c r="G31" s="305"/>
      <c r="H31" s="25"/>
      <c r="I31" s="54" t="s">
        <v>8</v>
      </c>
      <c r="J31" s="55">
        <f>SUM(J23:J30)</f>
        <v>465.5</v>
      </c>
      <c r="K31" s="295"/>
    </row>
    <row r="32" spans="1:11" x14ac:dyDescent="0.25">
      <c r="A32" s="306"/>
      <c r="B32" s="27"/>
      <c r="C32" s="42"/>
      <c r="D32" s="28"/>
      <c r="E32" s="300" t="s">
        <v>10</v>
      </c>
      <c r="G32" s="306"/>
      <c r="H32" s="27"/>
      <c r="I32" s="42"/>
      <c r="J32" s="28"/>
      <c r="K32" s="300" t="s">
        <v>10</v>
      </c>
    </row>
    <row r="33" spans="1:11" x14ac:dyDescent="0.25">
      <c r="A33" s="307">
        <v>4</v>
      </c>
      <c r="B33" s="2">
        <f t="shared" ref="B33:B39" si="13">SUM(A33)</f>
        <v>4</v>
      </c>
      <c r="C33" s="39">
        <v>3</v>
      </c>
      <c r="D33" s="12">
        <f t="shared" ref="D33:D39" si="14">B33*C33</f>
        <v>12</v>
      </c>
      <c r="E33" s="308" t="s">
        <v>108</v>
      </c>
      <c r="G33" s="307">
        <v>4</v>
      </c>
      <c r="H33" s="2">
        <f t="shared" ref="H33:H39" si="15">SUM(G33)</f>
        <v>4</v>
      </c>
      <c r="I33" s="39">
        <v>3</v>
      </c>
      <c r="J33" s="12">
        <f t="shared" ref="J33:J39" si="16">H33*I33</f>
        <v>12</v>
      </c>
      <c r="K33" s="308" t="s">
        <v>108</v>
      </c>
    </row>
    <row r="34" spans="1:11" x14ac:dyDescent="0.25">
      <c r="A34" s="301">
        <v>6</v>
      </c>
      <c r="B34" s="2">
        <f t="shared" si="13"/>
        <v>6</v>
      </c>
      <c r="C34" s="39">
        <v>5</v>
      </c>
      <c r="D34" s="12">
        <f t="shared" si="14"/>
        <v>30</v>
      </c>
      <c r="E34" s="291" t="s">
        <v>109</v>
      </c>
      <c r="G34" s="301">
        <v>6</v>
      </c>
      <c r="H34" s="2">
        <f t="shared" si="15"/>
        <v>6</v>
      </c>
      <c r="I34" s="39">
        <v>5</v>
      </c>
      <c r="J34" s="12">
        <f t="shared" si="16"/>
        <v>30</v>
      </c>
      <c r="K34" s="291" t="s">
        <v>109</v>
      </c>
    </row>
    <row r="35" spans="1:11" x14ac:dyDescent="0.25">
      <c r="A35" s="301">
        <v>4</v>
      </c>
      <c r="B35" s="2">
        <f t="shared" si="13"/>
        <v>4</v>
      </c>
      <c r="C35" s="39">
        <v>52</v>
      </c>
      <c r="D35" s="12">
        <f t="shared" si="14"/>
        <v>208</v>
      </c>
      <c r="E35" s="291" t="s">
        <v>110</v>
      </c>
      <c r="G35" s="301">
        <v>4</v>
      </c>
      <c r="H35" s="2">
        <f t="shared" si="15"/>
        <v>4</v>
      </c>
      <c r="I35" s="39">
        <v>52</v>
      </c>
      <c r="J35" s="12">
        <f t="shared" si="16"/>
        <v>208</v>
      </c>
      <c r="K35" s="291" t="s">
        <v>110</v>
      </c>
    </row>
    <row r="36" spans="1:11" x14ac:dyDescent="0.25">
      <c r="A36" s="301">
        <v>1</v>
      </c>
      <c r="B36" s="2">
        <f t="shared" si="13"/>
        <v>1</v>
      </c>
      <c r="C36" s="39">
        <v>20</v>
      </c>
      <c r="D36" s="12">
        <f t="shared" si="14"/>
        <v>20</v>
      </c>
      <c r="E36" s="291" t="s">
        <v>111</v>
      </c>
      <c r="G36" s="301">
        <v>1</v>
      </c>
      <c r="H36" s="2">
        <f t="shared" si="15"/>
        <v>1</v>
      </c>
      <c r="I36" s="39">
        <v>20</v>
      </c>
      <c r="J36" s="12">
        <f t="shared" si="16"/>
        <v>20</v>
      </c>
      <c r="K36" s="291" t="s">
        <v>111</v>
      </c>
    </row>
    <row r="37" spans="1:11" x14ac:dyDescent="0.25">
      <c r="A37" s="292">
        <v>1</v>
      </c>
      <c r="B37" s="2">
        <f t="shared" si="13"/>
        <v>1</v>
      </c>
      <c r="C37" s="39">
        <v>135</v>
      </c>
      <c r="D37" s="12">
        <f t="shared" si="14"/>
        <v>135</v>
      </c>
      <c r="E37" s="291" t="s">
        <v>112</v>
      </c>
      <c r="G37" s="292">
        <v>1</v>
      </c>
      <c r="H37" s="2">
        <f t="shared" si="15"/>
        <v>1</v>
      </c>
      <c r="I37" s="39">
        <v>135</v>
      </c>
      <c r="J37" s="12">
        <f t="shared" si="16"/>
        <v>135</v>
      </c>
      <c r="K37" s="291" t="s">
        <v>112</v>
      </c>
    </row>
    <row r="38" spans="1:11" x14ac:dyDescent="0.25">
      <c r="A38" s="301">
        <v>3</v>
      </c>
      <c r="B38" s="2">
        <f t="shared" si="13"/>
        <v>3</v>
      </c>
      <c r="C38" s="39">
        <v>10</v>
      </c>
      <c r="D38" s="22">
        <f t="shared" si="14"/>
        <v>30</v>
      </c>
      <c r="E38" s="291" t="s">
        <v>16</v>
      </c>
      <c r="G38" s="301">
        <v>3</v>
      </c>
      <c r="H38" s="2">
        <f t="shared" si="15"/>
        <v>3</v>
      </c>
      <c r="I38" s="39">
        <v>10</v>
      </c>
      <c r="J38" s="22">
        <f t="shared" si="16"/>
        <v>30</v>
      </c>
      <c r="K38" s="291" t="s">
        <v>16</v>
      </c>
    </row>
    <row r="39" spans="1:11" ht="15.75" thickBot="1" x14ac:dyDescent="0.3">
      <c r="A39" s="301">
        <v>3</v>
      </c>
      <c r="B39" s="2">
        <f t="shared" si="13"/>
        <v>3</v>
      </c>
      <c r="C39" s="47">
        <v>22</v>
      </c>
      <c r="D39" s="45">
        <f t="shared" si="14"/>
        <v>66</v>
      </c>
      <c r="E39" s="303" t="s">
        <v>113</v>
      </c>
      <c r="G39" s="301">
        <v>3</v>
      </c>
      <c r="H39" s="2">
        <f t="shared" si="15"/>
        <v>3</v>
      </c>
      <c r="I39" s="47">
        <v>22</v>
      </c>
      <c r="J39" s="45">
        <f t="shared" si="16"/>
        <v>66</v>
      </c>
      <c r="K39" s="303" t="s">
        <v>113</v>
      </c>
    </row>
    <row r="40" spans="1:11" ht="15.75" thickBot="1" x14ac:dyDescent="0.3">
      <c r="A40" s="298"/>
      <c r="B40" s="25"/>
      <c r="C40" s="54" t="s">
        <v>8</v>
      </c>
      <c r="D40" s="55">
        <f>SUM(D33:D39)</f>
        <v>501</v>
      </c>
      <c r="E40" s="295"/>
      <c r="G40" s="298"/>
      <c r="H40" s="25"/>
      <c r="I40" s="54" t="s">
        <v>8</v>
      </c>
      <c r="J40" s="55">
        <f>SUM(J33:J39)</f>
        <v>501</v>
      </c>
      <c r="K40" s="295"/>
    </row>
    <row r="41" spans="1:11" x14ac:dyDescent="0.25">
      <c r="A41" s="306"/>
      <c r="B41" s="27"/>
      <c r="C41" s="66"/>
      <c r="D41" s="37"/>
      <c r="E41" s="300" t="s">
        <v>13</v>
      </c>
      <c r="G41" s="306"/>
      <c r="H41" s="27"/>
      <c r="I41" s="66"/>
      <c r="J41" s="37"/>
      <c r="K41" s="300" t="s">
        <v>13</v>
      </c>
    </row>
    <row r="42" spans="1:11" x14ac:dyDescent="0.25">
      <c r="A42" s="307">
        <v>2</v>
      </c>
      <c r="B42" s="2">
        <f>SUM(A42)</f>
        <v>2</v>
      </c>
      <c r="C42" s="39">
        <v>3</v>
      </c>
      <c r="D42" s="12">
        <f>B42*C42</f>
        <v>6</v>
      </c>
      <c r="E42" s="291" t="s">
        <v>114</v>
      </c>
      <c r="G42" s="307">
        <v>2</v>
      </c>
      <c r="H42" s="2">
        <f>SUM(G42)</f>
        <v>2</v>
      </c>
      <c r="I42" s="39">
        <v>3</v>
      </c>
      <c r="J42" s="12">
        <f>H42*I42</f>
        <v>6</v>
      </c>
      <c r="K42" s="291" t="s">
        <v>114</v>
      </c>
    </row>
    <row r="43" spans="1:11" x14ac:dyDescent="0.25">
      <c r="A43" s="301">
        <v>2</v>
      </c>
      <c r="B43" s="2">
        <f>SUM(A43)</f>
        <v>2</v>
      </c>
      <c r="C43" s="39">
        <v>22</v>
      </c>
      <c r="D43" s="12">
        <f>B43*C43</f>
        <v>44</v>
      </c>
      <c r="E43" s="291" t="s">
        <v>115</v>
      </c>
      <c r="G43" s="301">
        <v>2</v>
      </c>
      <c r="H43" s="2">
        <f>SUM(G43)</f>
        <v>2</v>
      </c>
      <c r="I43" s="39">
        <v>22</v>
      </c>
      <c r="J43" s="12">
        <f>H43*I43</f>
        <v>44</v>
      </c>
      <c r="K43" s="291" t="s">
        <v>115</v>
      </c>
    </row>
    <row r="44" spans="1:11" x14ac:dyDescent="0.25">
      <c r="A44" s="301">
        <v>2</v>
      </c>
      <c r="B44" s="2">
        <f>SUM(A44)</f>
        <v>2</v>
      </c>
      <c r="C44" s="39">
        <v>15</v>
      </c>
      <c r="D44" s="12">
        <f>B44*C44</f>
        <v>30</v>
      </c>
      <c r="E44" s="291" t="s">
        <v>116</v>
      </c>
      <c r="G44" s="301">
        <v>2</v>
      </c>
      <c r="H44" s="2">
        <f>SUM(G44)</f>
        <v>2</v>
      </c>
      <c r="I44" s="39">
        <v>15</v>
      </c>
      <c r="J44" s="12">
        <f>H44*I44</f>
        <v>30</v>
      </c>
      <c r="K44" s="291" t="s">
        <v>116</v>
      </c>
    </row>
    <row r="45" spans="1:11" x14ac:dyDescent="0.25">
      <c r="A45" s="292">
        <v>1</v>
      </c>
      <c r="B45" s="2">
        <f t="shared" ref="B45:B51" si="17">SUM(A45)</f>
        <v>1</v>
      </c>
      <c r="C45" s="39">
        <v>30</v>
      </c>
      <c r="D45" s="12">
        <f t="shared" ref="D45:D50" si="18">B45*C45</f>
        <v>30</v>
      </c>
      <c r="E45" s="291" t="s">
        <v>14</v>
      </c>
      <c r="G45" s="292">
        <v>1</v>
      </c>
      <c r="H45" s="2">
        <f t="shared" ref="H45:H51" si="19">SUM(G45)</f>
        <v>1</v>
      </c>
      <c r="I45" s="39">
        <v>30</v>
      </c>
      <c r="J45" s="12">
        <f t="shared" ref="J45:J50" si="20">H45*I45</f>
        <v>30</v>
      </c>
      <c r="K45" s="291" t="s">
        <v>14</v>
      </c>
    </row>
    <row r="46" spans="1:11" x14ac:dyDescent="0.25">
      <c r="A46" s="301">
        <v>2</v>
      </c>
      <c r="B46" s="2">
        <f t="shared" si="17"/>
        <v>2</v>
      </c>
      <c r="C46" s="39">
        <v>15</v>
      </c>
      <c r="D46" s="12">
        <f t="shared" si="18"/>
        <v>30</v>
      </c>
      <c r="E46" s="291" t="s">
        <v>117</v>
      </c>
      <c r="G46" s="301">
        <v>2</v>
      </c>
      <c r="H46" s="2">
        <f t="shared" si="19"/>
        <v>2</v>
      </c>
      <c r="I46" s="39">
        <v>15</v>
      </c>
      <c r="J46" s="12">
        <f t="shared" si="20"/>
        <v>30</v>
      </c>
      <c r="K46" s="291" t="s">
        <v>117</v>
      </c>
    </row>
    <row r="47" spans="1:11" x14ac:dyDescent="0.25">
      <c r="A47" s="301">
        <v>1</v>
      </c>
      <c r="B47" s="2">
        <f t="shared" si="17"/>
        <v>1</v>
      </c>
      <c r="C47" s="39">
        <v>45</v>
      </c>
      <c r="D47" s="22">
        <f t="shared" si="18"/>
        <v>45</v>
      </c>
      <c r="E47" s="291" t="s">
        <v>118</v>
      </c>
      <c r="G47" s="301">
        <v>1</v>
      </c>
      <c r="H47" s="2">
        <f t="shared" si="19"/>
        <v>1</v>
      </c>
      <c r="I47" s="39">
        <v>45</v>
      </c>
      <c r="J47" s="22">
        <f t="shared" si="20"/>
        <v>45</v>
      </c>
      <c r="K47" s="291" t="s">
        <v>118</v>
      </c>
    </row>
    <row r="48" spans="1:11" x14ac:dyDescent="0.25">
      <c r="A48" s="301">
        <v>4</v>
      </c>
      <c r="B48" s="2">
        <f t="shared" si="17"/>
        <v>4</v>
      </c>
      <c r="C48" s="39">
        <v>20</v>
      </c>
      <c r="D48" s="22">
        <f t="shared" si="18"/>
        <v>80</v>
      </c>
      <c r="E48" s="291" t="s">
        <v>15</v>
      </c>
      <c r="G48" s="301">
        <v>4</v>
      </c>
      <c r="H48" s="2">
        <f t="shared" si="19"/>
        <v>4</v>
      </c>
      <c r="I48" s="39">
        <v>20</v>
      </c>
      <c r="J48" s="22">
        <f t="shared" si="20"/>
        <v>80</v>
      </c>
      <c r="K48" s="291" t="s">
        <v>15</v>
      </c>
    </row>
    <row r="49" spans="1:11" x14ac:dyDescent="0.25">
      <c r="A49" s="292">
        <v>3</v>
      </c>
      <c r="B49" s="2">
        <f t="shared" si="17"/>
        <v>3</v>
      </c>
      <c r="C49" s="39">
        <v>120</v>
      </c>
      <c r="D49" s="22">
        <f t="shared" si="18"/>
        <v>360</v>
      </c>
      <c r="E49" s="291" t="s">
        <v>119</v>
      </c>
      <c r="G49" s="292">
        <v>3</v>
      </c>
      <c r="H49" s="2">
        <f t="shared" si="19"/>
        <v>3</v>
      </c>
      <c r="I49" s="39">
        <v>120</v>
      </c>
      <c r="J49" s="22">
        <f t="shared" si="20"/>
        <v>360</v>
      </c>
      <c r="K49" s="291" t="s">
        <v>119</v>
      </c>
    </row>
    <row r="50" spans="1:11" x14ac:dyDescent="0.25">
      <c r="A50" s="301">
        <v>1</v>
      </c>
      <c r="B50" s="2">
        <f t="shared" si="17"/>
        <v>1</v>
      </c>
      <c r="C50" s="39">
        <v>25</v>
      </c>
      <c r="D50" s="22">
        <f t="shared" si="18"/>
        <v>25</v>
      </c>
      <c r="E50" s="291" t="s">
        <v>18</v>
      </c>
      <c r="G50" s="301">
        <v>1</v>
      </c>
      <c r="H50" s="2">
        <f t="shared" si="19"/>
        <v>1</v>
      </c>
      <c r="I50" s="39">
        <v>25</v>
      </c>
      <c r="J50" s="22">
        <f t="shared" si="20"/>
        <v>25</v>
      </c>
      <c r="K50" s="291" t="s">
        <v>18</v>
      </c>
    </row>
    <row r="51" spans="1:11" ht="15.75" thickBot="1" x14ac:dyDescent="0.3">
      <c r="A51" s="292">
        <v>1</v>
      </c>
      <c r="B51" s="2">
        <f t="shared" si="17"/>
        <v>1</v>
      </c>
      <c r="C51" s="47">
        <v>100</v>
      </c>
      <c r="D51" s="56">
        <f>B51*C51</f>
        <v>100</v>
      </c>
      <c r="E51" s="291" t="s">
        <v>120</v>
      </c>
      <c r="G51" s="292">
        <v>1</v>
      </c>
      <c r="H51" s="2">
        <f t="shared" si="19"/>
        <v>1</v>
      </c>
      <c r="I51" s="47">
        <v>100</v>
      </c>
      <c r="J51" s="56">
        <f>H51*I51</f>
        <v>100</v>
      </c>
      <c r="K51" s="291" t="s">
        <v>120</v>
      </c>
    </row>
    <row r="52" spans="1:11" x14ac:dyDescent="0.25">
      <c r="A52" s="309"/>
      <c r="B52" s="25"/>
      <c r="C52" s="57" t="s">
        <v>8</v>
      </c>
      <c r="D52" s="60">
        <f>SUM(D42:D51)</f>
        <v>750</v>
      </c>
      <c r="E52" s="296"/>
      <c r="G52" s="309"/>
      <c r="H52" s="25"/>
      <c r="I52" s="57" t="s">
        <v>8</v>
      </c>
      <c r="J52" s="60">
        <f>SUM(J42:J51)</f>
        <v>750</v>
      </c>
      <c r="K52" s="296"/>
    </row>
    <row r="53" spans="1:11" ht="15.75" thickBot="1" x14ac:dyDescent="0.3">
      <c r="A53" s="310"/>
      <c r="B53" s="19"/>
      <c r="C53" s="58" t="s">
        <v>3</v>
      </c>
      <c r="D53" s="59">
        <f>SUM(D21,D31,D40,D52)</f>
        <v>12902.5</v>
      </c>
      <c r="E53" s="311"/>
      <c r="G53" s="310"/>
      <c r="H53" s="19"/>
      <c r="I53" s="58" t="s">
        <v>3</v>
      </c>
      <c r="J53" s="59">
        <f>SUM(J21,J31,J40,J52)</f>
        <v>12102.5</v>
      </c>
      <c r="K53" s="311"/>
    </row>
    <row r="54" spans="1:11" x14ac:dyDescent="0.25">
      <c r="A54" s="312"/>
      <c r="B54" s="38"/>
      <c r="C54" s="313"/>
      <c r="D54" s="38"/>
      <c r="E54" s="314"/>
    </row>
    <row r="55" spans="1:11" x14ac:dyDescent="0.25">
      <c r="A55" s="312"/>
      <c r="B55" s="38"/>
      <c r="C55" s="313"/>
      <c r="D55" s="38"/>
      <c r="E55" s="314"/>
    </row>
  </sheetData>
  <mergeCells count="10">
    <mergeCell ref="G4:G7"/>
    <mergeCell ref="H4:H7"/>
    <mergeCell ref="I4:I7"/>
    <mergeCell ref="J6:J7"/>
    <mergeCell ref="K6:K7"/>
    <mergeCell ref="A4:A7"/>
    <mergeCell ref="B4:B7"/>
    <mergeCell ref="C4:C7"/>
    <mergeCell ref="D6:D7"/>
    <mergeCell ref="E6:E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76"/>
  <sheetViews>
    <sheetView workbookViewId="0">
      <selection activeCell="I29" sqref="I29"/>
    </sheetView>
  </sheetViews>
  <sheetFormatPr defaultColWidth="11.42578125" defaultRowHeight="15" x14ac:dyDescent="0.25"/>
  <cols>
    <col min="1" max="1" width="23.42578125" customWidth="1"/>
    <col min="6" max="6" width="33.85546875" bestFit="1" customWidth="1"/>
  </cols>
  <sheetData>
    <row r="1" spans="1:6" ht="21" x14ac:dyDescent="0.35">
      <c r="A1" s="323" t="s">
        <v>144</v>
      </c>
      <c r="B1" s="167"/>
      <c r="C1" s="167"/>
      <c r="D1" s="167"/>
    </row>
    <row r="2" spans="1:6" ht="15.75" x14ac:dyDescent="0.25">
      <c r="A2" s="205"/>
      <c r="B2" s="171"/>
      <c r="C2" s="171"/>
      <c r="D2" s="167"/>
    </row>
    <row r="3" spans="1:6" ht="15.75" x14ac:dyDescent="0.25">
      <c r="A3" s="204" t="s">
        <v>259</v>
      </c>
      <c r="B3" s="167"/>
      <c r="C3" s="167"/>
      <c r="D3" s="214" t="s">
        <v>148</v>
      </c>
    </row>
    <row r="4" spans="1:6" x14ac:dyDescent="0.25">
      <c r="A4" s="1"/>
      <c r="B4" s="156"/>
      <c r="C4" s="2"/>
      <c r="D4" s="47"/>
      <c r="E4" s="3" t="s">
        <v>0</v>
      </c>
      <c r="F4" s="4" t="s">
        <v>149</v>
      </c>
    </row>
    <row r="5" spans="1:6" ht="15" customHeight="1" x14ac:dyDescent="0.25">
      <c r="A5" s="391" t="s">
        <v>319</v>
      </c>
      <c r="B5" s="404" t="s">
        <v>320</v>
      </c>
      <c r="C5" s="391" t="s">
        <v>151</v>
      </c>
      <c r="D5" s="394" t="s">
        <v>152</v>
      </c>
      <c r="E5" s="174" t="s">
        <v>1</v>
      </c>
      <c r="F5" s="215">
        <f>F6/7.75</f>
        <v>6257.4193548387093</v>
      </c>
    </row>
    <row r="6" spans="1:6" ht="15" customHeight="1" x14ac:dyDescent="0.25">
      <c r="A6" s="392" t="s">
        <v>153</v>
      </c>
      <c r="B6" s="405" t="s">
        <v>154</v>
      </c>
      <c r="C6" s="392"/>
      <c r="D6" s="395"/>
      <c r="E6" s="176" t="s">
        <v>2</v>
      </c>
      <c r="F6" s="177">
        <f>E76</f>
        <v>48495</v>
      </c>
    </row>
    <row r="7" spans="1:6" x14ac:dyDescent="0.25">
      <c r="A7" s="392"/>
      <c r="B7" s="405" t="s">
        <v>155</v>
      </c>
      <c r="C7" s="392" t="s">
        <v>3</v>
      </c>
      <c r="D7" s="395"/>
      <c r="E7" s="402" t="s">
        <v>156</v>
      </c>
      <c r="F7" s="402" t="s">
        <v>157</v>
      </c>
    </row>
    <row r="8" spans="1:6" x14ac:dyDescent="0.25">
      <c r="A8" s="393"/>
      <c r="B8" s="406"/>
      <c r="C8" s="393" t="s">
        <v>4</v>
      </c>
      <c r="D8" s="396" t="s">
        <v>5</v>
      </c>
      <c r="E8" s="403"/>
      <c r="F8" s="403" t="s">
        <v>6</v>
      </c>
    </row>
    <row r="9" spans="1:6" x14ac:dyDescent="0.25">
      <c r="A9" s="317"/>
      <c r="B9" s="318"/>
      <c r="C9" s="319"/>
      <c r="D9" s="320"/>
      <c r="E9" s="321"/>
      <c r="F9" s="322"/>
    </row>
    <row r="10" spans="1:6" x14ac:dyDescent="0.25">
      <c r="A10" s="1">
        <v>4</v>
      </c>
      <c r="B10" s="156">
        <v>2</v>
      </c>
      <c r="C10" s="2">
        <f>A10+B10</f>
        <v>6</v>
      </c>
      <c r="D10" s="39">
        <v>225</v>
      </c>
      <c r="E10" s="12">
        <f t="shared" ref="E10:E22" si="0">SUM(C10*D10)</f>
        <v>1350</v>
      </c>
      <c r="F10" s="13" t="s">
        <v>158</v>
      </c>
    </row>
    <row r="11" spans="1:6" x14ac:dyDescent="0.25">
      <c r="A11" s="1">
        <v>3</v>
      </c>
      <c r="B11" s="156">
        <v>0</v>
      </c>
      <c r="C11" s="2">
        <f t="shared" ref="C11:C73" si="1">A11+B11</f>
        <v>3</v>
      </c>
      <c r="D11" s="39">
        <v>200</v>
      </c>
      <c r="E11" s="12">
        <f t="shared" si="0"/>
        <v>600</v>
      </c>
      <c r="F11" s="13" t="s">
        <v>159</v>
      </c>
    </row>
    <row r="12" spans="1:6" x14ac:dyDescent="0.25">
      <c r="A12" s="10">
        <v>4</v>
      </c>
      <c r="B12" s="217"/>
      <c r="C12" s="2">
        <f t="shared" si="1"/>
        <v>4</v>
      </c>
      <c r="D12" s="41">
        <v>0</v>
      </c>
      <c r="E12" s="12">
        <f t="shared" si="0"/>
        <v>0</v>
      </c>
      <c r="F12" s="16" t="s">
        <v>160</v>
      </c>
    </row>
    <row r="13" spans="1:6" x14ac:dyDescent="0.25">
      <c r="A13" s="1">
        <v>30</v>
      </c>
      <c r="B13" s="156">
        <v>15</v>
      </c>
      <c r="C13" s="2">
        <f t="shared" si="1"/>
        <v>45</v>
      </c>
      <c r="D13" s="39">
        <v>75</v>
      </c>
      <c r="E13" s="12">
        <f t="shared" si="0"/>
        <v>3375</v>
      </c>
      <c r="F13" s="13" t="s">
        <v>161</v>
      </c>
    </row>
    <row r="14" spans="1:6" x14ac:dyDescent="0.25">
      <c r="A14" s="1">
        <v>400</v>
      </c>
      <c r="B14" s="156">
        <v>290</v>
      </c>
      <c r="C14" s="2">
        <f t="shared" si="1"/>
        <v>690</v>
      </c>
      <c r="D14" s="39">
        <v>5.25</v>
      </c>
      <c r="E14" s="12">
        <f t="shared" si="0"/>
        <v>3622.5</v>
      </c>
      <c r="F14" s="13" t="s">
        <v>162</v>
      </c>
    </row>
    <row r="15" spans="1:6" x14ac:dyDescent="0.25">
      <c r="A15" s="1">
        <v>4</v>
      </c>
      <c r="B15" s="156"/>
      <c r="C15" s="2">
        <f t="shared" si="1"/>
        <v>4</v>
      </c>
      <c r="D15" s="39">
        <v>350</v>
      </c>
      <c r="E15" s="12">
        <f t="shared" si="0"/>
        <v>1400</v>
      </c>
      <c r="F15" s="13" t="s">
        <v>321</v>
      </c>
    </row>
    <row r="16" spans="1:6" x14ac:dyDescent="0.25">
      <c r="A16" s="1">
        <v>0</v>
      </c>
      <c r="B16" s="156"/>
      <c r="C16" s="2">
        <f t="shared" si="1"/>
        <v>0</v>
      </c>
      <c r="D16" s="39">
        <v>350</v>
      </c>
      <c r="E16" s="12">
        <f t="shared" si="0"/>
        <v>0</v>
      </c>
      <c r="F16" s="13" t="s">
        <v>164</v>
      </c>
    </row>
    <row r="17" spans="1:6" x14ac:dyDescent="0.25">
      <c r="A17" s="1">
        <v>4</v>
      </c>
      <c r="B17" s="156"/>
      <c r="C17" s="2">
        <f t="shared" si="1"/>
        <v>4</v>
      </c>
      <c r="D17" s="39">
        <v>250</v>
      </c>
      <c r="E17" s="12">
        <f t="shared" si="0"/>
        <v>1000</v>
      </c>
      <c r="F17" s="13" t="s">
        <v>322</v>
      </c>
    </row>
    <row r="18" spans="1:6" x14ac:dyDescent="0.25">
      <c r="A18" s="1">
        <v>2</v>
      </c>
      <c r="B18" s="156">
        <v>2</v>
      </c>
      <c r="C18" s="2">
        <f t="shared" si="1"/>
        <v>4</v>
      </c>
      <c r="D18" s="39">
        <v>500</v>
      </c>
      <c r="E18" s="12">
        <f t="shared" si="0"/>
        <v>2000</v>
      </c>
      <c r="F18" s="17" t="s">
        <v>323</v>
      </c>
    </row>
    <row r="19" spans="1:6" x14ac:dyDescent="0.25">
      <c r="A19" s="1">
        <v>1.5</v>
      </c>
      <c r="B19" s="156">
        <v>1.5</v>
      </c>
      <c r="C19" s="2">
        <f t="shared" si="1"/>
        <v>3</v>
      </c>
      <c r="D19" s="39">
        <v>1050</v>
      </c>
      <c r="E19" s="12">
        <f t="shared" si="0"/>
        <v>3150</v>
      </c>
      <c r="F19" s="17" t="s">
        <v>324</v>
      </c>
    </row>
    <row r="20" spans="1:6" x14ac:dyDescent="0.25">
      <c r="A20" s="1">
        <v>6</v>
      </c>
      <c r="B20" s="156">
        <v>4</v>
      </c>
      <c r="C20" s="2">
        <f t="shared" si="1"/>
        <v>10</v>
      </c>
      <c r="D20" s="39">
        <v>600</v>
      </c>
      <c r="E20" s="12">
        <f t="shared" si="0"/>
        <v>6000</v>
      </c>
      <c r="F20" s="17" t="s">
        <v>239</v>
      </c>
    </row>
    <row r="21" spans="1:6" x14ac:dyDescent="0.25">
      <c r="A21" s="1">
        <v>4</v>
      </c>
      <c r="B21" s="156">
        <v>2</v>
      </c>
      <c r="C21" s="2">
        <f t="shared" si="1"/>
        <v>6</v>
      </c>
      <c r="D21" s="39">
        <v>1200</v>
      </c>
      <c r="E21" s="12">
        <f t="shared" si="0"/>
        <v>7200</v>
      </c>
      <c r="F21" s="17" t="s">
        <v>167</v>
      </c>
    </row>
    <row r="22" spans="1:6" x14ac:dyDescent="0.25">
      <c r="A22" s="1">
        <v>4</v>
      </c>
      <c r="B22" s="156">
        <v>2</v>
      </c>
      <c r="C22" s="2">
        <f t="shared" si="1"/>
        <v>6</v>
      </c>
      <c r="D22" s="39">
        <v>1200</v>
      </c>
      <c r="E22" s="12">
        <f t="shared" si="0"/>
        <v>7200</v>
      </c>
      <c r="F22" s="17" t="s">
        <v>168</v>
      </c>
    </row>
    <row r="23" spans="1:6" ht="27" x14ac:dyDescent="0.25">
      <c r="A23" s="292"/>
      <c r="B23" s="292">
        <v>1</v>
      </c>
      <c r="C23" s="2">
        <f t="shared" ref="C23" si="2">SUM(B23)</f>
        <v>1</v>
      </c>
      <c r="D23" s="39">
        <v>1600</v>
      </c>
      <c r="E23" s="12">
        <f t="shared" ref="E23" si="3">C23*D23</f>
        <v>1600</v>
      </c>
      <c r="F23" s="297" t="s">
        <v>128</v>
      </c>
    </row>
    <row r="24" spans="1:6" x14ac:dyDescent="0.25">
      <c r="A24" s="181"/>
      <c r="B24" s="218"/>
      <c r="C24" s="2">
        <f t="shared" si="1"/>
        <v>0</v>
      </c>
      <c r="D24" s="183" t="s">
        <v>8</v>
      </c>
      <c r="E24" s="209">
        <f>SUM(E10:E23)</f>
        <v>38497.5</v>
      </c>
      <c r="F24" s="17"/>
    </row>
    <row r="25" spans="1:6" x14ac:dyDescent="0.25">
      <c r="A25" s="184"/>
      <c r="B25" s="218"/>
      <c r="C25" s="2">
        <f t="shared" si="1"/>
        <v>0</v>
      </c>
      <c r="D25" s="66"/>
      <c r="E25" s="36"/>
      <c r="F25" s="29" t="s">
        <v>9</v>
      </c>
    </row>
    <row r="26" spans="1:6" x14ac:dyDescent="0.25">
      <c r="A26" s="1">
        <v>8</v>
      </c>
      <c r="B26" s="156">
        <v>1</v>
      </c>
      <c r="C26" s="2">
        <f t="shared" si="1"/>
        <v>9</v>
      </c>
      <c r="D26" s="39">
        <v>6</v>
      </c>
      <c r="E26" s="12">
        <f t="shared" ref="E26:E37" si="4">C26*D26</f>
        <v>54</v>
      </c>
      <c r="F26" s="30" t="s">
        <v>169</v>
      </c>
    </row>
    <row r="27" spans="1:6" x14ac:dyDescent="0.25">
      <c r="A27" s="11">
        <v>3</v>
      </c>
      <c r="B27" s="156">
        <v>0</v>
      </c>
      <c r="C27" s="2">
        <f t="shared" si="1"/>
        <v>3</v>
      </c>
      <c r="D27" s="39">
        <v>350</v>
      </c>
      <c r="E27" s="12">
        <f t="shared" si="4"/>
        <v>1050</v>
      </c>
      <c r="F27" s="13" t="s">
        <v>170</v>
      </c>
    </row>
    <row r="28" spans="1:6" x14ac:dyDescent="0.25">
      <c r="A28" s="1"/>
      <c r="B28" s="156"/>
      <c r="C28" s="2">
        <f t="shared" si="1"/>
        <v>0</v>
      </c>
      <c r="D28" s="39">
        <v>325</v>
      </c>
      <c r="E28" s="12">
        <f t="shared" si="4"/>
        <v>0</v>
      </c>
      <c r="F28" s="13" t="s">
        <v>171</v>
      </c>
    </row>
    <row r="29" spans="1:6" x14ac:dyDescent="0.25">
      <c r="A29" s="1">
        <v>0</v>
      </c>
      <c r="B29" s="156">
        <v>1</v>
      </c>
      <c r="C29" s="2">
        <f t="shared" si="1"/>
        <v>1</v>
      </c>
      <c r="D29" s="39">
        <v>7</v>
      </c>
      <c r="E29" s="12">
        <f t="shared" si="4"/>
        <v>7</v>
      </c>
      <c r="F29" s="13" t="s">
        <v>172</v>
      </c>
    </row>
    <row r="30" spans="1:6" x14ac:dyDescent="0.25">
      <c r="A30" s="1">
        <v>3</v>
      </c>
      <c r="B30" s="156">
        <v>1</v>
      </c>
      <c r="C30" s="2">
        <f t="shared" si="1"/>
        <v>4</v>
      </c>
      <c r="D30" s="39">
        <v>6</v>
      </c>
      <c r="E30" s="12">
        <f t="shared" si="4"/>
        <v>24</v>
      </c>
      <c r="F30" s="13" t="s">
        <v>173</v>
      </c>
    </row>
    <row r="31" spans="1:6" x14ac:dyDescent="0.25">
      <c r="A31" s="1">
        <v>1</v>
      </c>
      <c r="B31" s="156">
        <v>1</v>
      </c>
      <c r="C31" s="2">
        <f t="shared" si="1"/>
        <v>2</v>
      </c>
      <c r="D31" s="39">
        <v>20</v>
      </c>
      <c r="E31" s="12">
        <f t="shared" si="4"/>
        <v>40</v>
      </c>
      <c r="F31" s="13" t="s">
        <v>240</v>
      </c>
    </row>
    <row r="32" spans="1:6" x14ac:dyDescent="0.25">
      <c r="A32" s="1"/>
      <c r="B32" s="156">
        <v>3</v>
      </c>
      <c r="C32" s="2">
        <f t="shared" si="1"/>
        <v>3</v>
      </c>
      <c r="D32" s="39">
        <v>800</v>
      </c>
      <c r="E32" s="12">
        <f t="shared" si="4"/>
        <v>2400</v>
      </c>
      <c r="F32" s="13" t="s">
        <v>241</v>
      </c>
    </row>
    <row r="33" spans="1:6" x14ac:dyDescent="0.25">
      <c r="A33" s="1">
        <v>3</v>
      </c>
      <c r="B33" s="156">
        <v>1</v>
      </c>
      <c r="C33" s="2">
        <f t="shared" si="1"/>
        <v>4</v>
      </c>
      <c r="D33" s="39">
        <v>6</v>
      </c>
      <c r="E33" s="12">
        <f t="shared" si="4"/>
        <v>24</v>
      </c>
      <c r="F33" s="13" t="s">
        <v>174</v>
      </c>
    </row>
    <row r="34" spans="1:6" x14ac:dyDescent="0.25">
      <c r="A34" s="21">
        <v>3</v>
      </c>
      <c r="B34" s="156">
        <v>3</v>
      </c>
      <c r="C34" s="2">
        <f t="shared" si="1"/>
        <v>6</v>
      </c>
      <c r="D34" s="47">
        <v>15</v>
      </c>
      <c r="E34" s="12">
        <f t="shared" si="4"/>
        <v>90</v>
      </c>
      <c r="F34" s="23" t="s">
        <v>242</v>
      </c>
    </row>
    <row r="35" spans="1:6" x14ac:dyDescent="0.25">
      <c r="A35" s="21">
        <v>1</v>
      </c>
      <c r="B35" s="156">
        <v>1</v>
      </c>
      <c r="C35" s="2">
        <f t="shared" si="1"/>
        <v>2</v>
      </c>
      <c r="D35" s="47">
        <v>12</v>
      </c>
      <c r="E35" s="12">
        <f t="shared" si="4"/>
        <v>24</v>
      </c>
      <c r="F35" s="23" t="s">
        <v>243</v>
      </c>
    </row>
    <row r="36" spans="1:6" x14ac:dyDescent="0.25">
      <c r="A36" s="21">
        <v>3</v>
      </c>
      <c r="B36" s="156">
        <v>3</v>
      </c>
      <c r="C36" s="2">
        <f t="shared" si="1"/>
        <v>6</v>
      </c>
      <c r="D36" s="47">
        <v>45</v>
      </c>
      <c r="E36" s="12">
        <f t="shared" si="4"/>
        <v>270</v>
      </c>
      <c r="F36" s="23" t="s">
        <v>175</v>
      </c>
    </row>
    <row r="37" spans="1:6" x14ac:dyDescent="0.25">
      <c r="A37" s="21">
        <v>0</v>
      </c>
      <c r="B37" s="156">
        <v>6</v>
      </c>
      <c r="C37" s="2">
        <f t="shared" si="1"/>
        <v>6</v>
      </c>
      <c r="D37" s="47">
        <v>65</v>
      </c>
      <c r="E37" s="12">
        <f t="shared" si="4"/>
        <v>390</v>
      </c>
      <c r="F37" s="23" t="s">
        <v>176</v>
      </c>
    </row>
    <row r="38" spans="1:6" x14ac:dyDescent="0.25">
      <c r="A38" s="185"/>
      <c r="B38" s="219"/>
      <c r="C38" s="2">
        <f t="shared" si="1"/>
        <v>0</v>
      </c>
      <c r="D38" s="183" t="s">
        <v>8</v>
      </c>
      <c r="E38" s="209">
        <f>SUM(E26:E37)</f>
        <v>4373</v>
      </c>
      <c r="F38" s="17"/>
    </row>
    <row r="39" spans="1:6" x14ac:dyDescent="0.25">
      <c r="A39" s="184"/>
      <c r="B39" s="220"/>
      <c r="C39" s="2">
        <f t="shared" si="1"/>
        <v>0</v>
      </c>
      <c r="D39" s="42"/>
      <c r="E39" s="28"/>
      <c r="F39" s="29" t="s">
        <v>10</v>
      </c>
    </row>
    <row r="40" spans="1:6" x14ac:dyDescent="0.25">
      <c r="A40" s="184"/>
      <c r="B40" s="220"/>
      <c r="C40" s="2">
        <f t="shared" si="1"/>
        <v>0</v>
      </c>
      <c r="D40" s="42"/>
      <c r="E40" s="28"/>
      <c r="F40" s="221" t="s">
        <v>244</v>
      </c>
    </row>
    <row r="41" spans="1:6" x14ac:dyDescent="0.25">
      <c r="A41" s="188"/>
      <c r="B41" s="222">
        <v>4</v>
      </c>
      <c r="C41" s="2">
        <f t="shared" si="1"/>
        <v>4</v>
      </c>
      <c r="D41" s="39">
        <v>5</v>
      </c>
      <c r="E41" s="12">
        <f t="shared" ref="E41:E54" si="5">C41*D41</f>
        <v>20</v>
      </c>
      <c r="F41" s="30" t="s">
        <v>178</v>
      </c>
    </row>
    <row r="42" spans="1:6" x14ac:dyDescent="0.25">
      <c r="A42" s="188"/>
      <c r="B42" s="222">
        <v>4</v>
      </c>
      <c r="C42" s="2">
        <f t="shared" si="1"/>
        <v>4</v>
      </c>
      <c r="D42" s="39">
        <v>5</v>
      </c>
      <c r="E42" s="12">
        <f t="shared" si="5"/>
        <v>20</v>
      </c>
      <c r="F42" s="30" t="s">
        <v>245</v>
      </c>
    </row>
    <row r="43" spans="1:6" x14ac:dyDescent="0.25">
      <c r="A43" s="188"/>
      <c r="B43" s="222">
        <v>3</v>
      </c>
      <c r="C43" s="2">
        <f t="shared" si="1"/>
        <v>3</v>
      </c>
      <c r="D43" s="39">
        <v>5</v>
      </c>
      <c r="E43" s="12">
        <f t="shared" si="5"/>
        <v>15</v>
      </c>
      <c r="F43" s="30" t="s">
        <v>246</v>
      </c>
    </row>
    <row r="44" spans="1:6" x14ac:dyDescent="0.25">
      <c r="A44" s="1"/>
      <c r="B44" s="156">
        <v>2</v>
      </c>
      <c r="C44" s="2">
        <f t="shared" si="1"/>
        <v>2</v>
      </c>
      <c r="D44" s="39">
        <v>5</v>
      </c>
      <c r="E44" s="12">
        <f t="shared" si="5"/>
        <v>10</v>
      </c>
      <c r="F44" s="13" t="s">
        <v>179</v>
      </c>
    </row>
    <row r="45" spans="1:6" x14ac:dyDescent="0.25">
      <c r="A45" s="1"/>
      <c r="B45" s="156">
        <v>0</v>
      </c>
      <c r="C45" s="2">
        <f t="shared" si="1"/>
        <v>0</v>
      </c>
      <c r="D45" s="39">
        <v>5</v>
      </c>
      <c r="E45" s="12">
        <f t="shared" si="5"/>
        <v>0</v>
      </c>
      <c r="F45" s="13" t="s">
        <v>180</v>
      </c>
    </row>
    <row r="46" spans="1:6" x14ac:dyDescent="0.25">
      <c r="A46" s="1"/>
      <c r="B46" s="156">
        <v>2</v>
      </c>
      <c r="C46" s="2">
        <f t="shared" si="1"/>
        <v>2</v>
      </c>
      <c r="D46" s="39">
        <v>5</v>
      </c>
      <c r="E46" s="12">
        <f t="shared" si="5"/>
        <v>10</v>
      </c>
      <c r="F46" s="13" t="s">
        <v>325</v>
      </c>
    </row>
    <row r="47" spans="1:6" x14ac:dyDescent="0.25">
      <c r="A47" s="1"/>
      <c r="B47" s="156"/>
      <c r="C47" s="2">
        <f t="shared" si="1"/>
        <v>0</v>
      </c>
      <c r="D47" s="39">
        <v>5</v>
      </c>
      <c r="E47" s="12">
        <f t="shared" si="5"/>
        <v>0</v>
      </c>
      <c r="F47" s="13" t="s">
        <v>326</v>
      </c>
    </row>
    <row r="48" spans="1:6" x14ac:dyDescent="0.25">
      <c r="A48" s="1"/>
      <c r="B48" s="156"/>
      <c r="C48" s="2">
        <f t="shared" si="1"/>
        <v>0</v>
      </c>
      <c r="D48" s="39">
        <v>5</v>
      </c>
      <c r="E48" s="12">
        <f t="shared" si="5"/>
        <v>0</v>
      </c>
      <c r="F48" s="13" t="s">
        <v>183</v>
      </c>
    </row>
    <row r="49" spans="1:6" x14ac:dyDescent="0.25">
      <c r="A49" s="1"/>
      <c r="B49" s="156"/>
      <c r="C49" s="2">
        <f t="shared" si="1"/>
        <v>0</v>
      </c>
      <c r="D49" s="39">
        <v>5</v>
      </c>
      <c r="E49" s="12">
        <f t="shared" si="5"/>
        <v>0</v>
      </c>
      <c r="F49" s="13" t="s">
        <v>184</v>
      </c>
    </row>
    <row r="50" spans="1:6" x14ac:dyDescent="0.25">
      <c r="A50" s="1"/>
      <c r="B50" s="156"/>
      <c r="C50" s="2">
        <f t="shared" si="1"/>
        <v>0</v>
      </c>
      <c r="D50" s="39">
        <v>5</v>
      </c>
      <c r="E50" s="12">
        <f t="shared" si="5"/>
        <v>0</v>
      </c>
      <c r="F50" s="13" t="s">
        <v>185</v>
      </c>
    </row>
    <row r="51" spans="1:6" x14ac:dyDescent="0.25">
      <c r="A51" s="1"/>
      <c r="B51" s="156"/>
      <c r="C51" s="2">
        <f t="shared" si="1"/>
        <v>0</v>
      </c>
      <c r="D51" s="39">
        <v>5</v>
      </c>
      <c r="E51" s="12">
        <f t="shared" si="5"/>
        <v>0</v>
      </c>
      <c r="F51" s="13" t="s">
        <v>186</v>
      </c>
    </row>
    <row r="52" spans="1:6" x14ac:dyDescent="0.25">
      <c r="A52" s="1"/>
      <c r="B52" s="156">
        <v>2</v>
      </c>
      <c r="C52" s="2">
        <f t="shared" si="1"/>
        <v>2</v>
      </c>
      <c r="D52" s="39">
        <v>125</v>
      </c>
      <c r="E52" s="12">
        <f t="shared" si="5"/>
        <v>250</v>
      </c>
      <c r="F52" s="13" t="s">
        <v>188</v>
      </c>
    </row>
    <row r="53" spans="1:6" x14ac:dyDescent="0.25">
      <c r="A53" s="1"/>
      <c r="B53" s="156">
        <v>0</v>
      </c>
      <c r="C53" s="2">
        <f t="shared" si="1"/>
        <v>0</v>
      </c>
      <c r="D53" s="39">
        <v>5</v>
      </c>
      <c r="E53" s="12">
        <f t="shared" si="5"/>
        <v>0</v>
      </c>
      <c r="F53" s="13" t="s">
        <v>189</v>
      </c>
    </row>
    <row r="54" spans="1:6" x14ac:dyDescent="0.25">
      <c r="A54" s="1"/>
      <c r="B54" s="156">
        <v>0</v>
      </c>
      <c r="C54" s="2">
        <f t="shared" si="1"/>
        <v>0</v>
      </c>
      <c r="D54" s="39">
        <v>5</v>
      </c>
      <c r="E54" s="12">
        <f t="shared" si="5"/>
        <v>0</v>
      </c>
      <c r="F54" s="23" t="s">
        <v>247</v>
      </c>
    </row>
    <row r="55" spans="1:6" x14ac:dyDescent="0.25">
      <c r="A55" s="181"/>
      <c r="B55" s="219"/>
      <c r="C55" s="2">
        <f t="shared" si="1"/>
        <v>0</v>
      </c>
      <c r="D55" s="183" t="s">
        <v>8</v>
      </c>
      <c r="E55" s="209">
        <f>SUM(E41:E54)</f>
        <v>325</v>
      </c>
      <c r="F55" s="17"/>
    </row>
    <row r="56" spans="1:6" x14ac:dyDescent="0.25">
      <c r="A56" s="184"/>
      <c r="B56" s="220"/>
      <c r="C56" s="2">
        <f t="shared" si="1"/>
        <v>0</v>
      </c>
      <c r="D56" s="66"/>
      <c r="E56" s="37"/>
      <c r="F56" s="29" t="s">
        <v>13</v>
      </c>
    </row>
    <row r="57" spans="1:6" x14ac:dyDescent="0.25">
      <c r="A57" s="1"/>
      <c r="B57" s="222">
        <v>1</v>
      </c>
      <c r="C57" s="2">
        <f t="shared" si="1"/>
        <v>1</v>
      </c>
      <c r="D57" s="39">
        <v>2.5</v>
      </c>
      <c r="E57" s="12">
        <f t="shared" ref="E57:E73" si="6">C57*D57</f>
        <v>2.5</v>
      </c>
      <c r="F57" s="30" t="s">
        <v>191</v>
      </c>
    </row>
    <row r="58" spans="1:6" x14ac:dyDescent="0.25">
      <c r="A58" s="1">
        <v>0</v>
      </c>
      <c r="B58" s="156">
        <v>6</v>
      </c>
      <c r="C58" s="2">
        <f t="shared" si="1"/>
        <v>6</v>
      </c>
      <c r="D58" s="39">
        <v>50</v>
      </c>
      <c r="E58" s="12">
        <f t="shared" si="6"/>
        <v>300</v>
      </c>
      <c r="F58" s="13" t="s">
        <v>327</v>
      </c>
    </row>
    <row r="59" spans="1:6" x14ac:dyDescent="0.25">
      <c r="A59" s="1">
        <v>0</v>
      </c>
      <c r="B59" s="156">
        <v>6</v>
      </c>
      <c r="C59" s="2">
        <f t="shared" si="1"/>
        <v>6</v>
      </c>
      <c r="D59" s="39">
        <v>650</v>
      </c>
      <c r="E59" s="12">
        <f t="shared" si="6"/>
        <v>3900</v>
      </c>
      <c r="F59" s="13" t="s">
        <v>249</v>
      </c>
    </row>
    <row r="60" spans="1:6" x14ac:dyDescent="0.25">
      <c r="A60" s="1">
        <v>0</v>
      </c>
      <c r="B60" s="156">
        <v>6</v>
      </c>
      <c r="C60" s="2">
        <f t="shared" si="1"/>
        <v>6</v>
      </c>
      <c r="D60" s="39">
        <v>35</v>
      </c>
      <c r="E60" s="12">
        <f t="shared" si="6"/>
        <v>210</v>
      </c>
      <c r="F60" s="13" t="s">
        <v>250</v>
      </c>
    </row>
    <row r="61" spans="1:6" x14ac:dyDescent="0.25">
      <c r="A61" s="1">
        <v>0</v>
      </c>
      <c r="B61" s="156">
        <v>2</v>
      </c>
      <c r="C61" s="2">
        <f t="shared" si="1"/>
        <v>2</v>
      </c>
      <c r="D61" s="39">
        <v>25</v>
      </c>
      <c r="E61" s="12">
        <f t="shared" si="6"/>
        <v>50</v>
      </c>
      <c r="F61" s="13" t="s">
        <v>193</v>
      </c>
    </row>
    <row r="62" spans="1:6" x14ac:dyDescent="0.25">
      <c r="A62" s="1">
        <v>0</v>
      </c>
      <c r="B62" s="156">
        <v>3</v>
      </c>
      <c r="C62" s="2">
        <f t="shared" si="1"/>
        <v>3</v>
      </c>
      <c r="D62" s="39">
        <v>14</v>
      </c>
      <c r="E62" s="12">
        <f t="shared" si="6"/>
        <v>42</v>
      </c>
      <c r="F62" s="13" t="s">
        <v>251</v>
      </c>
    </row>
    <row r="63" spans="1:6" x14ac:dyDescent="0.25">
      <c r="A63" s="1"/>
      <c r="B63" s="156">
        <v>0</v>
      </c>
      <c r="C63" s="2">
        <f t="shared" si="1"/>
        <v>0</v>
      </c>
      <c r="D63" s="39">
        <v>14</v>
      </c>
      <c r="E63" s="12">
        <f t="shared" si="6"/>
        <v>0</v>
      </c>
      <c r="F63" s="13" t="s">
        <v>252</v>
      </c>
    </row>
    <row r="64" spans="1:6" x14ac:dyDescent="0.25">
      <c r="A64" s="1"/>
      <c r="B64" s="156">
        <v>0</v>
      </c>
      <c r="C64" s="2">
        <f t="shared" si="1"/>
        <v>0</v>
      </c>
      <c r="D64" s="39">
        <v>15</v>
      </c>
      <c r="E64" s="12">
        <f t="shared" si="6"/>
        <v>0</v>
      </c>
      <c r="F64" s="13" t="s">
        <v>253</v>
      </c>
    </row>
    <row r="65" spans="1:6" x14ac:dyDescent="0.25">
      <c r="A65" s="1">
        <v>3</v>
      </c>
      <c r="B65" s="156">
        <v>0</v>
      </c>
      <c r="C65" s="2">
        <f t="shared" si="1"/>
        <v>3</v>
      </c>
      <c r="D65" s="39">
        <v>40</v>
      </c>
      <c r="E65" s="12">
        <f t="shared" si="6"/>
        <v>120</v>
      </c>
      <c r="F65" s="13" t="s">
        <v>218</v>
      </c>
    </row>
    <row r="66" spans="1:6" x14ac:dyDescent="0.25">
      <c r="A66" s="1">
        <v>3</v>
      </c>
      <c r="B66" s="156">
        <v>0</v>
      </c>
      <c r="C66" s="2">
        <f t="shared" si="1"/>
        <v>3</v>
      </c>
      <c r="D66" s="39">
        <v>25</v>
      </c>
      <c r="E66" s="12">
        <f t="shared" si="6"/>
        <v>75</v>
      </c>
      <c r="F66" s="13" t="s">
        <v>254</v>
      </c>
    </row>
    <row r="67" spans="1:6" x14ac:dyDescent="0.25">
      <c r="A67" s="1"/>
      <c r="B67" s="156"/>
      <c r="C67" s="2">
        <f t="shared" si="1"/>
        <v>0</v>
      </c>
      <c r="D67" s="39">
        <v>30</v>
      </c>
      <c r="E67" s="12">
        <f t="shared" si="6"/>
        <v>0</v>
      </c>
      <c r="F67" s="13" t="s">
        <v>328</v>
      </c>
    </row>
    <row r="68" spans="1:6" x14ac:dyDescent="0.25">
      <c r="A68" s="1"/>
      <c r="B68" s="156"/>
      <c r="C68" s="2">
        <f t="shared" si="1"/>
        <v>0</v>
      </c>
      <c r="D68" s="39">
        <v>20</v>
      </c>
      <c r="E68" s="12">
        <f t="shared" si="6"/>
        <v>0</v>
      </c>
      <c r="F68" s="13" t="s">
        <v>329</v>
      </c>
    </row>
    <row r="69" spans="1:6" x14ac:dyDescent="0.25">
      <c r="A69" s="190">
        <v>4</v>
      </c>
      <c r="B69" s="156"/>
      <c r="C69" s="2">
        <v>6</v>
      </c>
      <c r="D69" s="39">
        <v>25</v>
      </c>
      <c r="E69" s="12">
        <f t="shared" si="6"/>
        <v>150</v>
      </c>
      <c r="F69" s="13" t="s">
        <v>195</v>
      </c>
    </row>
    <row r="70" spans="1:6" x14ac:dyDescent="0.25">
      <c r="A70" s="1"/>
      <c r="B70" s="156">
        <v>0</v>
      </c>
      <c r="C70" s="2">
        <f t="shared" si="1"/>
        <v>0</v>
      </c>
      <c r="D70" s="39">
        <v>50</v>
      </c>
      <c r="E70" s="12">
        <f t="shared" si="6"/>
        <v>0</v>
      </c>
      <c r="F70" s="13" t="s">
        <v>196</v>
      </c>
    </row>
    <row r="71" spans="1:6" x14ac:dyDescent="0.25">
      <c r="A71" s="1">
        <v>2</v>
      </c>
      <c r="B71" s="156">
        <v>2</v>
      </c>
      <c r="C71" s="2">
        <f t="shared" si="1"/>
        <v>4</v>
      </c>
      <c r="D71" s="39">
        <v>90</v>
      </c>
      <c r="E71" s="12">
        <f t="shared" si="6"/>
        <v>360</v>
      </c>
      <c r="F71" s="13" t="s">
        <v>197</v>
      </c>
    </row>
    <row r="72" spans="1:6" x14ac:dyDescent="0.25">
      <c r="A72" s="1"/>
      <c r="B72" s="156"/>
      <c r="C72" s="2">
        <f t="shared" si="1"/>
        <v>0</v>
      </c>
      <c r="D72" s="39">
        <v>48</v>
      </c>
      <c r="E72" s="12">
        <f t="shared" si="6"/>
        <v>0</v>
      </c>
      <c r="F72" s="13" t="s">
        <v>198</v>
      </c>
    </row>
    <row r="73" spans="1:6" x14ac:dyDescent="0.25">
      <c r="A73" s="1">
        <v>1</v>
      </c>
      <c r="B73" s="156">
        <v>1</v>
      </c>
      <c r="C73" s="2">
        <f t="shared" si="1"/>
        <v>2</v>
      </c>
      <c r="D73" s="39">
        <v>45</v>
      </c>
      <c r="E73" s="12">
        <f t="shared" si="6"/>
        <v>90</v>
      </c>
      <c r="F73" s="13" t="s">
        <v>199</v>
      </c>
    </row>
    <row r="74" spans="1:6" x14ac:dyDescent="0.25">
      <c r="A74" s="24"/>
      <c r="B74" s="219"/>
      <c r="C74" s="25"/>
      <c r="D74" s="183" t="s">
        <v>8</v>
      </c>
      <c r="E74" s="209">
        <f>SUM(E57:E73)</f>
        <v>5299.5</v>
      </c>
      <c r="F74" s="33"/>
    </row>
    <row r="75" spans="1:6" x14ac:dyDescent="0.25">
      <c r="A75" s="182"/>
      <c r="B75" s="223"/>
      <c r="C75" s="192"/>
      <c r="D75" s="42"/>
      <c r="E75" s="212"/>
      <c r="F75" s="18"/>
    </row>
    <row r="76" spans="1:6" x14ac:dyDescent="0.25">
      <c r="A76" s="18"/>
      <c r="B76" s="218"/>
      <c r="C76" s="19"/>
      <c r="D76" s="183" t="s">
        <v>3</v>
      </c>
      <c r="E76" s="213">
        <f>E74+E55+E38+E24</f>
        <v>48495</v>
      </c>
      <c r="F76" s="35"/>
    </row>
  </sheetData>
  <mergeCells count="6">
    <mergeCell ref="F7:F8"/>
    <mergeCell ref="A5:A8"/>
    <mergeCell ref="B5:B8"/>
    <mergeCell ref="C5:C8"/>
    <mergeCell ref="D5:D8"/>
    <mergeCell ref="E7:E8"/>
  </mergeCells>
  <pageMargins left="0.7" right="0.7" top="0.75" bottom="0.75" header="0.3" footer="0.3"/>
  <pageSetup orientation="portrait" horizontalDpi="4294967293" verticalDpi="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4"/>
  <sheetViews>
    <sheetView workbookViewId="0">
      <selection activeCell="A2" sqref="A2"/>
    </sheetView>
  </sheetViews>
  <sheetFormatPr defaultColWidth="11.42578125" defaultRowHeight="15" x14ac:dyDescent="0.25"/>
  <cols>
    <col min="1" max="3" width="11.42578125" customWidth="1"/>
    <col min="4" max="4" width="13.28515625" style="83" bestFit="1" customWidth="1"/>
    <col min="5" max="5" width="29" bestFit="1" customWidth="1"/>
    <col min="6" max="6" width="11.42578125" style="145" customWidth="1"/>
  </cols>
  <sheetData>
    <row r="1" spans="1:5" ht="18" x14ac:dyDescent="0.25">
      <c r="A1" s="166" t="s">
        <v>144</v>
      </c>
      <c r="B1" s="167"/>
      <c r="C1" s="167"/>
      <c r="D1" s="167"/>
      <c r="E1" s="4"/>
    </row>
    <row r="2" spans="1:5" ht="15.75" x14ac:dyDescent="0.25">
      <c r="A2" s="168"/>
      <c r="B2" s="169"/>
      <c r="C2" s="193" t="s">
        <v>259</v>
      </c>
      <c r="D2" s="167"/>
      <c r="E2" s="4"/>
    </row>
    <row r="3" spans="1:5" x14ac:dyDescent="0.25">
      <c r="A3" s="21"/>
      <c r="B3" s="139"/>
      <c r="C3" s="47"/>
      <c r="D3" s="3"/>
      <c r="E3" s="4"/>
    </row>
    <row r="4" spans="1:5" x14ac:dyDescent="0.25">
      <c r="A4" s="388" t="s">
        <v>103</v>
      </c>
      <c r="B4" s="391" t="s">
        <v>54</v>
      </c>
      <c r="C4" s="394" t="s">
        <v>53</v>
      </c>
      <c r="D4" s="5" t="s">
        <v>1</v>
      </c>
      <c r="E4" s="6">
        <f>E5/7.75</f>
        <v>2285.2903225806454</v>
      </c>
    </row>
    <row r="5" spans="1:5" x14ac:dyDescent="0.25">
      <c r="A5" s="389"/>
      <c r="B5" s="392"/>
      <c r="C5" s="395"/>
      <c r="D5" s="5" t="s">
        <v>2</v>
      </c>
      <c r="E5" s="6">
        <f>D64</f>
        <v>17711</v>
      </c>
    </row>
    <row r="6" spans="1:5" x14ac:dyDescent="0.25">
      <c r="A6" s="389"/>
      <c r="B6" s="392" t="s">
        <v>3</v>
      </c>
      <c r="C6" s="395"/>
      <c r="D6" s="385" t="s">
        <v>52</v>
      </c>
      <c r="E6" s="385" t="s">
        <v>51</v>
      </c>
    </row>
    <row r="7" spans="1:5" x14ac:dyDescent="0.25">
      <c r="A7" s="390"/>
      <c r="B7" s="393" t="s">
        <v>4</v>
      </c>
      <c r="C7" s="396" t="s">
        <v>5</v>
      </c>
      <c r="D7" s="386"/>
      <c r="E7" s="386" t="s">
        <v>6</v>
      </c>
    </row>
    <row r="8" spans="1:5" x14ac:dyDescent="0.25">
      <c r="A8" s="7"/>
      <c r="B8" s="8"/>
      <c r="C8" s="40"/>
      <c r="D8" s="9"/>
      <c r="E8" s="10" t="s">
        <v>7</v>
      </c>
    </row>
    <row r="9" spans="1:5" x14ac:dyDescent="0.25">
      <c r="A9" s="11">
        <v>2.5</v>
      </c>
      <c r="B9" s="2">
        <f>SUM(A9)</f>
        <v>2.5</v>
      </c>
      <c r="C9" s="39">
        <v>225</v>
      </c>
      <c r="D9" s="152">
        <f t="shared" ref="D9:D15" si="0">B9*C9</f>
        <v>562.5</v>
      </c>
      <c r="E9" s="13" t="s">
        <v>20</v>
      </c>
    </row>
    <row r="10" spans="1:5" x14ac:dyDescent="0.25">
      <c r="A10" s="11">
        <v>2.5</v>
      </c>
      <c r="B10" s="2">
        <f t="shared" ref="B10:B19" si="1">SUM(A10)</f>
        <v>2.5</v>
      </c>
      <c r="C10" s="39">
        <v>200</v>
      </c>
      <c r="D10" s="152">
        <f t="shared" si="0"/>
        <v>500</v>
      </c>
      <c r="E10" s="13" t="s">
        <v>21</v>
      </c>
    </row>
    <row r="11" spans="1:5" x14ac:dyDescent="0.25">
      <c r="A11" s="1">
        <v>24</v>
      </c>
      <c r="B11" s="2">
        <f t="shared" si="1"/>
        <v>24</v>
      </c>
      <c r="C11" s="39">
        <v>74</v>
      </c>
      <c r="D11" s="152">
        <f>B11*C11</f>
        <v>1776</v>
      </c>
      <c r="E11" s="13" t="s">
        <v>22</v>
      </c>
    </row>
    <row r="12" spans="1:5" x14ac:dyDescent="0.25">
      <c r="A12" s="61">
        <v>8</v>
      </c>
      <c r="B12" s="62">
        <f t="shared" si="1"/>
        <v>8</v>
      </c>
      <c r="C12" s="63"/>
      <c r="D12" s="153">
        <f t="shared" si="0"/>
        <v>0</v>
      </c>
      <c r="E12" s="65" t="s">
        <v>55</v>
      </c>
    </row>
    <row r="13" spans="1:5" x14ac:dyDescent="0.25">
      <c r="A13" s="11">
        <v>1</v>
      </c>
      <c r="B13" s="2">
        <f t="shared" si="1"/>
        <v>1</v>
      </c>
      <c r="C13" s="39">
        <v>300</v>
      </c>
      <c r="D13" s="152">
        <f t="shared" si="0"/>
        <v>300</v>
      </c>
      <c r="E13" s="13" t="s">
        <v>23</v>
      </c>
    </row>
    <row r="14" spans="1:5" x14ac:dyDescent="0.25">
      <c r="A14" s="1">
        <v>1.5</v>
      </c>
      <c r="B14" s="2">
        <f t="shared" si="1"/>
        <v>1.5</v>
      </c>
      <c r="C14" s="39">
        <v>300</v>
      </c>
      <c r="D14" s="152">
        <f t="shared" si="0"/>
        <v>450</v>
      </c>
      <c r="E14" s="13" t="s">
        <v>24</v>
      </c>
    </row>
    <row r="15" spans="1:5" x14ac:dyDescent="0.25">
      <c r="A15" s="1">
        <v>2.5</v>
      </c>
      <c r="B15" s="2">
        <f t="shared" si="1"/>
        <v>2.5</v>
      </c>
      <c r="C15" s="39">
        <v>1200</v>
      </c>
      <c r="D15" s="152">
        <f t="shared" si="0"/>
        <v>3000</v>
      </c>
      <c r="E15" s="17" t="s">
        <v>25</v>
      </c>
    </row>
    <row r="16" spans="1:5" x14ac:dyDescent="0.25">
      <c r="A16" s="1">
        <v>1</v>
      </c>
      <c r="B16" s="2">
        <f t="shared" si="1"/>
        <v>1</v>
      </c>
      <c r="C16" s="39">
        <v>750</v>
      </c>
      <c r="D16" s="152">
        <f>B16*C16</f>
        <v>750</v>
      </c>
      <c r="E16" s="17" t="s">
        <v>143</v>
      </c>
    </row>
    <row r="17" spans="1:5" x14ac:dyDescent="0.25">
      <c r="A17" s="1">
        <v>2</v>
      </c>
      <c r="B17" s="2">
        <f t="shared" si="1"/>
        <v>2</v>
      </c>
      <c r="C17" s="39">
        <v>1000</v>
      </c>
      <c r="D17" s="152">
        <f>B17*C17</f>
        <v>2000</v>
      </c>
      <c r="E17" s="17" t="s">
        <v>19</v>
      </c>
    </row>
    <row r="18" spans="1:5" x14ac:dyDescent="0.25">
      <c r="A18" s="1">
        <v>1</v>
      </c>
      <c r="B18" s="2">
        <f t="shared" si="1"/>
        <v>1</v>
      </c>
      <c r="C18" s="39">
        <v>1400</v>
      </c>
      <c r="D18" s="152">
        <f>B18*C18</f>
        <v>1400</v>
      </c>
      <c r="E18" s="17" t="s">
        <v>129</v>
      </c>
    </row>
    <row r="19" spans="1:5" x14ac:dyDescent="0.25">
      <c r="A19" s="21">
        <v>1</v>
      </c>
      <c r="B19" s="139">
        <f t="shared" si="1"/>
        <v>1</v>
      </c>
      <c r="C19" s="47">
        <v>2000</v>
      </c>
      <c r="D19" s="154">
        <f>B19*C19</f>
        <v>2000</v>
      </c>
      <c r="E19" s="33" t="s">
        <v>64</v>
      </c>
    </row>
    <row r="20" spans="1:5" ht="40.5" customHeight="1" x14ac:dyDescent="0.25">
      <c r="A20" s="1">
        <v>1</v>
      </c>
      <c r="B20" s="2">
        <f t="shared" ref="B20" si="2">SUM(A20)</f>
        <v>1</v>
      </c>
      <c r="C20" s="39">
        <v>1600</v>
      </c>
      <c r="D20" s="12">
        <f>B20*C20</f>
        <v>1600</v>
      </c>
      <c r="E20" s="143" t="s">
        <v>128</v>
      </c>
    </row>
    <row r="21" spans="1:5" ht="15.75" thickBot="1" x14ac:dyDescent="0.3">
      <c r="A21" s="18"/>
      <c r="B21" s="19"/>
      <c r="C21" s="146" t="s">
        <v>8</v>
      </c>
      <c r="D21" s="155">
        <f>SUM(D9:D20)</f>
        <v>14338.5</v>
      </c>
      <c r="E21" s="147"/>
    </row>
    <row r="22" spans="1:5" x14ac:dyDescent="0.25">
      <c r="A22" s="18"/>
      <c r="B22" s="19"/>
      <c r="C22" s="48"/>
      <c r="D22" s="46"/>
      <c r="E22" s="20" t="s">
        <v>9</v>
      </c>
    </row>
    <row r="23" spans="1:5" x14ac:dyDescent="0.25">
      <c r="A23" s="72">
        <v>8</v>
      </c>
      <c r="B23" s="2">
        <f>SUM(A23)</f>
        <v>8</v>
      </c>
      <c r="C23" s="39">
        <v>7</v>
      </c>
      <c r="D23" s="152">
        <f t="shared" ref="D23:D32" si="3">B23*C23</f>
        <v>56</v>
      </c>
      <c r="E23" s="67" t="s">
        <v>28</v>
      </c>
    </row>
    <row r="24" spans="1:5" x14ac:dyDescent="0.25">
      <c r="A24" s="11">
        <v>25</v>
      </c>
      <c r="B24" s="2">
        <f t="shared" ref="B24:B33" si="4">SUM(A24)</f>
        <v>25</v>
      </c>
      <c r="C24" s="39">
        <v>25</v>
      </c>
      <c r="D24" s="152">
        <f>B24*C24</f>
        <v>625</v>
      </c>
      <c r="E24" s="13" t="s">
        <v>27</v>
      </c>
    </row>
    <row r="25" spans="1:5" x14ac:dyDescent="0.25">
      <c r="A25" s="11">
        <v>2</v>
      </c>
      <c r="B25" s="2">
        <f t="shared" si="4"/>
        <v>2</v>
      </c>
      <c r="C25" s="39">
        <v>300</v>
      </c>
      <c r="D25" s="152">
        <f t="shared" si="3"/>
        <v>600</v>
      </c>
      <c r="E25" s="13" t="s">
        <v>29</v>
      </c>
    </row>
    <row r="26" spans="1:5" x14ac:dyDescent="0.25">
      <c r="A26" s="72">
        <v>2</v>
      </c>
      <c r="B26" s="2">
        <f t="shared" si="4"/>
        <v>2</v>
      </c>
      <c r="C26" s="39">
        <v>7</v>
      </c>
      <c r="D26" s="152">
        <f t="shared" si="3"/>
        <v>14</v>
      </c>
      <c r="E26" s="67" t="s">
        <v>26</v>
      </c>
    </row>
    <row r="27" spans="1:5" x14ac:dyDescent="0.25">
      <c r="A27" s="72">
        <v>2</v>
      </c>
      <c r="B27" s="2">
        <f t="shared" si="4"/>
        <v>2</v>
      </c>
      <c r="C27" s="39">
        <v>7</v>
      </c>
      <c r="D27" s="152">
        <f t="shared" si="3"/>
        <v>14</v>
      </c>
      <c r="E27" s="67" t="s">
        <v>30</v>
      </c>
    </row>
    <row r="28" spans="1:5" x14ac:dyDescent="0.25">
      <c r="A28" s="72">
        <v>1</v>
      </c>
      <c r="B28" s="2">
        <f t="shared" si="4"/>
        <v>1</v>
      </c>
      <c r="C28" s="39">
        <v>75</v>
      </c>
      <c r="D28" s="152">
        <f t="shared" si="3"/>
        <v>75</v>
      </c>
      <c r="E28" s="67" t="s">
        <v>31</v>
      </c>
    </row>
    <row r="29" spans="1:5" x14ac:dyDescent="0.25">
      <c r="A29" s="73">
        <v>1</v>
      </c>
      <c r="B29" s="2">
        <f t="shared" si="4"/>
        <v>1</v>
      </c>
      <c r="C29" s="39">
        <v>10</v>
      </c>
      <c r="D29" s="152">
        <f t="shared" si="3"/>
        <v>10</v>
      </c>
      <c r="E29" s="68" t="s">
        <v>32</v>
      </c>
    </row>
    <row r="30" spans="1:5" x14ac:dyDescent="0.25">
      <c r="A30" s="73">
        <v>5</v>
      </c>
      <c r="B30" s="2">
        <f t="shared" si="4"/>
        <v>5</v>
      </c>
      <c r="C30" s="39">
        <v>3</v>
      </c>
      <c r="D30" s="156">
        <f t="shared" si="3"/>
        <v>15</v>
      </c>
      <c r="E30" s="68" t="s">
        <v>33</v>
      </c>
    </row>
    <row r="31" spans="1:5" x14ac:dyDescent="0.25">
      <c r="A31" s="21">
        <v>4</v>
      </c>
      <c r="B31" s="2">
        <f t="shared" si="4"/>
        <v>4</v>
      </c>
      <c r="C31" s="39">
        <v>30</v>
      </c>
      <c r="D31" s="156">
        <f t="shared" si="3"/>
        <v>120</v>
      </c>
      <c r="E31" s="23" t="s">
        <v>34</v>
      </c>
    </row>
    <row r="32" spans="1:5" x14ac:dyDescent="0.25">
      <c r="A32" s="21">
        <v>0.1</v>
      </c>
      <c r="B32" s="2">
        <f t="shared" si="4"/>
        <v>0.1</v>
      </c>
      <c r="C32" s="39">
        <v>350</v>
      </c>
      <c r="D32" s="156">
        <f t="shared" si="3"/>
        <v>35</v>
      </c>
      <c r="E32" s="23" t="s">
        <v>35</v>
      </c>
    </row>
    <row r="33" spans="1:5" x14ac:dyDescent="0.25">
      <c r="A33" s="21">
        <v>0</v>
      </c>
      <c r="B33" s="2">
        <f t="shared" si="4"/>
        <v>0</v>
      </c>
      <c r="C33" s="39">
        <v>800</v>
      </c>
      <c r="D33" s="156">
        <f>B33*C33</f>
        <v>0</v>
      </c>
      <c r="E33" s="23" t="s">
        <v>61</v>
      </c>
    </row>
    <row r="34" spans="1:5" x14ac:dyDescent="0.25">
      <c r="A34" s="24"/>
      <c r="B34" s="25"/>
      <c r="C34" s="51" t="s">
        <v>8</v>
      </c>
      <c r="D34" s="157">
        <f>SUM(D23:D33)</f>
        <v>1564</v>
      </c>
      <c r="E34" s="17"/>
    </row>
    <row r="35" spans="1:5" x14ac:dyDescent="0.25">
      <c r="A35" s="26"/>
      <c r="B35" s="27"/>
      <c r="C35" s="42"/>
      <c r="D35" s="28"/>
      <c r="E35" s="29" t="s">
        <v>10</v>
      </c>
    </row>
    <row r="36" spans="1:5" x14ac:dyDescent="0.25">
      <c r="A36" s="71">
        <v>10</v>
      </c>
      <c r="B36" s="2">
        <f t="shared" ref="B36:B46" si="5">SUM(A36)</f>
        <v>10</v>
      </c>
      <c r="C36" s="39">
        <v>4.5</v>
      </c>
      <c r="D36" s="152">
        <f t="shared" ref="D36:D46" si="6">B36*C36</f>
        <v>45</v>
      </c>
      <c r="E36" s="69" t="s">
        <v>36</v>
      </c>
    </row>
    <row r="37" spans="1:5" x14ac:dyDescent="0.25">
      <c r="A37" s="72">
        <v>11</v>
      </c>
      <c r="B37" s="2">
        <f t="shared" si="5"/>
        <v>11</v>
      </c>
      <c r="C37" s="39">
        <v>3.5</v>
      </c>
      <c r="D37" s="152">
        <f t="shared" si="6"/>
        <v>38.5</v>
      </c>
      <c r="E37" s="67" t="s">
        <v>37</v>
      </c>
    </row>
    <row r="38" spans="1:5" x14ac:dyDescent="0.25">
      <c r="A38" s="72">
        <v>0</v>
      </c>
      <c r="B38" s="2">
        <f t="shared" si="5"/>
        <v>0</v>
      </c>
      <c r="C38" s="39">
        <v>52</v>
      </c>
      <c r="D38" s="152">
        <f t="shared" si="6"/>
        <v>0</v>
      </c>
      <c r="E38" s="67" t="s">
        <v>38</v>
      </c>
    </row>
    <row r="39" spans="1:5" x14ac:dyDescent="0.25">
      <c r="A39" s="72">
        <v>1</v>
      </c>
      <c r="B39" s="2">
        <f t="shared" si="5"/>
        <v>1</v>
      </c>
      <c r="C39" s="39">
        <v>20</v>
      </c>
      <c r="D39" s="152">
        <f t="shared" si="6"/>
        <v>20</v>
      </c>
      <c r="E39" s="67" t="s">
        <v>39</v>
      </c>
    </row>
    <row r="40" spans="1:5" x14ac:dyDescent="0.25">
      <c r="A40" s="1">
        <v>2</v>
      </c>
      <c r="B40" s="2">
        <f t="shared" si="5"/>
        <v>2</v>
      </c>
      <c r="C40" s="39">
        <v>125</v>
      </c>
      <c r="D40" s="152">
        <f t="shared" si="6"/>
        <v>250</v>
      </c>
      <c r="E40" s="13" t="s">
        <v>12</v>
      </c>
    </row>
    <row r="41" spans="1:5" x14ac:dyDescent="0.25">
      <c r="A41" s="1">
        <v>1</v>
      </c>
      <c r="B41" s="2">
        <f t="shared" si="5"/>
        <v>1</v>
      </c>
      <c r="C41" s="39">
        <v>35</v>
      </c>
      <c r="D41" s="152">
        <f t="shared" si="6"/>
        <v>35</v>
      </c>
      <c r="E41" s="13" t="s">
        <v>99</v>
      </c>
    </row>
    <row r="42" spans="1:5" x14ac:dyDescent="0.25">
      <c r="A42" s="1">
        <v>1</v>
      </c>
      <c r="B42" s="2">
        <f t="shared" si="5"/>
        <v>1</v>
      </c>
      <c r="C42" s="39">
        <v>45</v>
      </c>
      <c r="D42" s="152">
        <f t="shared" si="6"/>
        <v>45</v>
      </c>
      <c r="E42" s="13" t="s">
        <v>100</v>
      </c>
    </row>
    <row r="43" spans="1:5" x14ac:dyDescent="0.25">
      <c r="A43" s="1">
        <v>1</v>
      </c>
      <c r="B43" s="2">
        <f t="shared" si="5"/>
        <v>1</v>
      </c>
      <c r="C43" s="39">
        <v>35</v>
      </c>
      <c r="D43" s="152">
        <f t="shared" si="6"/>
        <v>35</v>
      </c>
      <c r="E43" s="13" t="s">
        <v>101</v>
      </c>
    </row>
    <row r="44" spans="1:5" x14ac:dyDescent="0.25">
      <c r="A44" s="1">
        <v>2</v>
      </c>
      <c r="B44" s="2">
        <f t="shared" si="5"/>
        <v>2</v>
      </c>
      <c r="C44" s="39">
        <v>25</v>
      </c>
      <c r="D44" s="152">
        <f t="shared" si="6"/>
        <v>50</v>
      </c>
      <c r="E44" s="13" t="s">
        <v>102</v>
      </c>
    </row>
    <row r="45" spans="1:5" x14ac:dyDescent="0.25">
      <c r="A45" s="72">
        <v>1</v>
      </c>
      <c r="B45" s="2">
        <f t="shared" si="5"/>
        <v>1</v>
      </c>
      <c r="C45" s="39">
        <v>196</v>
      </c>
      <c r="D45" s="152">
        <f t="shared" si="6"/>
        <v>196</v>
      </c>
      <c r="E45" s="67" t="s">
        <v>40</v>
      </c>
    </row>
    <row r="46" spans="1:5" ht="15.75" thickBot="1" x14ac:dyDescent="0.3">
      <c r="A46" s="72">
        <v>4</v>
      </c>
      <c r="B46" s="2">
        <f t="shared" si="5"/>
        <v>4</v>
      </c>
      <c r="C46" s="47">
        <v>22</v>
      </c>
      <c r="D46" s="154">
        <f t="shared" si="6"/>
        <v>88</v>
      </c>
      <c r="E46" s="68" t="s">
        <v>56</v>
      </c>
    </row>
    <row r="47" spans="1:5" ht="15.75" thickBot="1" x14ac:dyDescent="0.3">
      <c r="A47" s="18"/>
      <c r="B47" s="25"/>
      <c r="C47" s="54" t="s">
        <v>8</v>
      </c>
      <c r="D47" s="158">
        <f>SUM(D36:D46)</f>
        <v>802.5</v>
      </c>
      <c r="E47" s="44"/>
    </row>
    <row r="48" spans="1:5" x14ac:dyDescent="0.25">
      <c r="A48" s="26"/>
      <c r="B48" s="27"/>
      <c r="C48" s="48"/>
      <c r="D48" s="46"/>
      <c r="E48" s="20" t="s">
        <v>13</v>
      </c>
    </row>
    <row r="49" spans="1:5" x14ac:dyDescent="0.25">
      <c r="A49" s="71">
        <v>2</v>
      </c>
      <c r="B49" s="2">
        <f>SUM(A49)</f>
        <v>2</v>
      </c>
      <c r="C49" s="39">
        <v>3</v>
      </c>
      <c r="D49" s="152">
        <f>B49*C49</f>
        <v>6</v>
      </c>
      <c r="E49" s="67" t="s">
        <v>41</v>
      </c>
    </row>
    <row r="50" spans="1:5" x14ac:dyDescent="0.25">
      <c r="A50" s="72">
        <v>4</v>
      </c>
      <c r="B50" s="2">
        <f>SUM(A50)</f>
        <v>4</v>
      </c>
      <c r="C50" s="39">
        <v>23</v>
      </c>
      <c r="D50" s="152">
        <f>B50*C50</f>
        <v>92</v>
      </c>
      <c r="E50" s="67" t="s">
        <v>42</v>
      </c>
    </row>
    <row r="51" spans="1:5" x14ac:dyDescent="0.25">
      <c r="A51" s="72">
        <v>4</v>
      </c>
      <c r="B51" s="2">
        <f>SUM(A51)</f>
        <v>4</v>
      </c>
      <c r="C51" s="39">
        <v>7.61</v>
      </c>
      <c r="D51" s="152">
        <f>B51*C51</f>
        <v>30.44</v>
      </c>
      <c r="E51" s="67" t="s">
        <v>43</v>
      </c>
    </row>
    <row r="52" spans="1:5" x14ac:dyDescent="0.25">
      <c r="A52" s="1">
        <v>1</v>
      </c>
      <c r="B52" s="2">
        <f t="shared" ref="B52:B62" si="7">SUM(A52)</f>
        <v>1</v>
      </c>
      <c r="C52" s="39">
        <v>25</v>
      </c>
      <c r="D52" s="152">
        <f t="shared" ref="D52:D61" si="8">B52*C52</f>
        <v>25</v>
      </c>
      <c r="E52" s="13" t="s">
        <v>44</v>
      </c>
    </row>
    <row r="53" spans="1:5" x14ac:dyDescent="0.25">
      <c r="A53" s="72">
        <v>4</v>
      </c>
      <c r="B53" s="2">
        <f t="shared" si="7"/>
        <v>4</v>
      </c>
      <c r="C53" s="39">
        <v>4.9000000000000004</v>
      </c>
      <c r="D53" s="156">
        <f t="shared" si="8"/>
        <v>19.600000000000001</v>
      </c>
      <c r="E53" s="67" t="s">
        <v>45</v>
      </c>
    </row>
    <row r="54" spans="1:5" x14ac:dyDescent="0.25">
      <c r="A54" s="72">
        <v>1</v>
      </c>
      <c r="B54" s="2">
        <f t="shared" si="7"/>
        <v>1</v>
      </c>
      <c r="C54" s="39">
        <v>7</v>
      </c>
      <c r="D54" s="156">
        <f t="shared" si="8"/>
        <v>7</v>
      </c>
      <c r="E54" s="67" t="s">
        <v>48</v>
      </c>
    </row>
    <row r="55" spans="1:5" x14ac:dyDescent="0.25">
      <c r="A55" s="72">
        <v>2</v>
      </c>
      <c r="B55" s="2">
        <f t="shared" si="7"/>
        <v>2</v>
      </c>
      <c r="C55" s="39">
        <v>27.83</v>
      </c>
      <c r="D55" s="156">
        <f t="shared" si="8"/>
        <v>55.66</v>
      </c>
      <c r="E55" s="67" t="s">
        <v>46</v>
      </c>
    </row>
    <row r="56" spans="1:5" x14ac:dyDescent="0.25">
      <c r="A56" s="72">
        <v>3</v>
      </c>
      <c r="B56" s="2">
        <f t="shared" si="7"/>
        <v>3</v>
      </c>
      <c r="C56" s="39">
        <v>6.1</v>
      </c>
      <c r="D56" s="156">
        <f t="shared" si="8"/>
        <v>18.299999999999997</v>
      </c>
      <c r="E56" s="67" t="s">
        <v>47</v>
      </c>
    </row>
    <row r="57" spans="1:5" x14ac:dyDescent="0.25">
      <c r="A57" s="1">
        <v>5</v>
      </c>
      <c r="B57" s="2">
        <f t="shared" si="7"/>
        <v>5</v>
      </c>
      <c r="C57" s="39">
        <v>60</v>
      </c>
      <c r="D57" s="156">
        <f t="shared" si="8"/>
        <v>300</v>
      </c>
      <c r="E57" s="13" t="s">
        <v>49</v>
      </c>
    </row>
    <row r="58" spans="1:5" x14ac:dyDescent="0.25">
      <c r="A58" s="1">
        <v>3</v>
      </c>
      <c r="B58" s="2">
        <f t="shared" si="7"/>
        <v>3</v>
      </c>
      <c r="C58" s="39">
        <v>90</v>
      </c>
      <c r="D58" s="156">
        <f t="shared" si="8"/>
        <v>270</v>
      </c>
      <c r="E58" s="13" t="s">
        <v>91</v>
      </c>
    </row>
    <row r="59" spans="1:5" x14ac:dyDescent="0.25">
      <c r="A59" s="1">
        <v>2</v>
      </c>
      <c r="B59" s="2">
        <f t="shared" si="7"/>
        <v>2</v>
      </c>
      <c r="C59" s="39">
        <v>20</v>
      </c>
      <c r="D59" s="156">
        <f t="shared" si="8"/>
        <v>40</v>
      </c>
      <c r="E59" s="13" t="s">
        <v>95</v>
      </c>
    </row>
    <row r="60" spans="1:5" x14ac:dyDescent="0.25">
      <c r="A60" s="1">
        <v>1</v>
      </c>
      <c r="B60" s="2">
        <f t="shared" si="7"/>
        <v>1</v>
      </c>
      <c r="C60" s="39">
        <v>22</v>
      </c>
      <c r="D60" s="156">
        <f t="shared" si="8"/>
        <v>22</v>
      </c>
      <c r="E60" s="13" t="s">
        <v>94</v>
      </c>
    </row>
    <row r="61" spans="1:5" x14ac:dyDescent="0.25">
      <c r="A61" s="72">
        <v>1</v>
      </c>
      <c r="B61" s="2">
        <f t="shared" si="7"/>
        <v>1</v>
      </c>
      <c r="C61" s="39">
        <v>25</v>
      </c>
      <c r="D61" s="156">
        <f t="shared" si="8"/>
        <v>25</v>
      </c>
      <c r="E61" s="67" t="s">
        <v>50</v>
      </c>
    </row>
    <row r="62" spans="1:5" ht="15.75" thickBot="1" x14ac:dyDescent="0.3">
      <c r="A62" s="70">
        <v>1</v>
      </c>
      <c r="B62" s="2">
        <f t="shared" si="7"/>
        <v>1</v>
      </c>
      <c r="C62" s="47">
        <v>95</v>
      </c>
      <c r="D62" s="159">
        <f>B62*C62</f>
        <v>95</v>
      </c>
      <c r="E62" s="67" t="s">
        <v>58</v>
      </c>
    </row>
    <row r="63" spans="1:5" x14ac:dyDescent="0.25">
      <c r="A63" s="32"/>
      <c r="B63" s="25"/>
      <c r="C63" s="57" t="s">
        <v>8</v>
      </c>
      <c r="D63" s="160">
        <f>SUM(D49:D62)</f>
        <v>1006</v>
      </c>
      <c r="E63" s="33"/>
    </row>
    <row r="64" spans="1:5" ht="15.75" thickBot="1" x14ac:dyDescent="0.3">
      <c r="A64" s="34"/>
      <c r="B64" s="19"/>
      <c r="C64" s="58" t="s">
        <v>3</v>
      </c>
      <c r="D64" s="161">
        <f>SUM(D21,D34,D47,D63)</f>
        <v>17711</v>
      </c>
      <c r="E64" s="35"/>
    </row>
  </sheetData>
  <mergeCells count="5">
    <mergeCell ref="E6:E7"/>
    <mergeCell ref="A4:A7"/>
    <mergeCell ref="B4:B7"/>
    <mergeCell ref="C4:C7"/>
    <mergeCell ref="D6:D7"/>
  </mergeCells>
  <phoneticPr fontId="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1"/>
  <sheetViews>
    <sheetView topLeftCell="A4" zoomScaleNormal="100" workbookViewId="0">
      <selection activeCell="F12" sqref="F12"/>
    </sheetView>
  </sheetViews>
  <sheetFormatPr defaultColWidth="11.42578125" defaultRowHeight="15" x14ac:dyDescent="0.25"/>
  <cols>
    <col min="1" max="1" width="17.5703125" customWidth="1"/>
    <col min="2" max="2" width="10.7109375" customWidth="1"/>
    <col min="3" max="3" width="11.5703125" style="43" customWidth="1"/>
    <col min="4" max="4" width="14.140625" style="83" customWidth="1"/>
    <col min="5" max="5" width="34" customWidth="1"/>
    <col min="6" max="6" width="11.42578125" style="145" customWidth="1"/>
  </cols>
  <sheetData>
    <row r="1" spans="1:5" ht="18" x14ac:dyDescent="0.25">
      <c r="A1" s="166" t="s">
        <v>144</v>
      </c>
      <c r="B1" s="167"/>
      <c r="C1" s="167"/>
      <c r="D1" s="167"/>
    </row>
    <row r="2" spans="1:5" ht="15.75" x14ac:dyDescent="0.25">
      <c r="A2" s="168" t="s">
        <v>200</v>
      </c>
      <c r="B2" s="169"/>
      <c r="C2" s="193" t="s">
        <v>259</v>
      </c>
      <c r="D2" s="167"/>
    </row>
    <row r="3" spans="1:5" ht="15.75" x14ac:dyDescent="0.25">
      <c r="A3" s="1" t="s">
        <v>57</v>
      </c>
      <c r="B3" s="2"/>
      <c r="C3" s="39"/>
      <c r="D3" s="3" t="s">
        <v>0</v>
      </c>
      <c r="E3" s="129" t="s">
        <v>203</v>
      </c>
    </row>
    <row r="4" spans="1:5" ht="15" customHeight="1" x14ac:dyDescent="0.25">
      <c r="A4" s="388" t="s">
        <v>133</v>
      </c>
      <c r="B4" s="391" t="s">
        <v>54</v>
      </c>
      <c r="C4" s="394" t="s">
        <v>53</v>
      </c>
      <c r="D4" s="5" t="s">
        <v>1</v>
      </c>
      <c r="E4" s="6">
        <f>E5/7.75</f>
        <v>3441.0967741935483</v>
      </c>
    </row>
    <row r="5" spans="1:5" x14ac:dyDescent="0.25">
      <c r="A5" s="389"/>
      <c r="B5" s="392"/>
      <c r="C5" s="395"/>
      <c r="D5" s="5" t="s">
        <v>2</v>
      </c>
      <c r="E5" s="6">
        <f>D61</f>
        <v>26668.5</v>
      </c>
    </row>
    <row r="6" spans="1:5" x14ac:dyDescent="0.25">
      <c r="A6" s="389"/>
      <c r="B6" s="392" t="s">
        <v>3</v>
      </c>
      <c r="C6" s="395"/>
      <c r="D6" s="385" t="s">
        <v>52</v>
      </c>
      <c r="E6" s="385" t="s">
        <v>51</v>
      </c>
    </row>
    <row r="7" spans="1:5" ht="30" customHeight="1" x14ac:dyDescent="0.25">
      <c r="A7" s="390"/>
      <c r="B7" s="393" t="s">
        <v>4</v>
      </c>
      <c r="C7" s="396" t="s">
        <v>5</v>
      </c>
      <c r="D7" s="386"/>
      <c r="E7" s="386" t="s">
        <v>6</v>
      </c>
    </row>
    <row r="8" spans="1:5" x14ac:dyDescent="0.25">
      <c r="A8" s="7"/>
      <c r="B8" s="8"/>
      <c r="C8" s="40"/>
      <c r="D8" s="9"/>
      <c r="E8" s="10" t="s">
        <v>7</v>
      </c>
    </row>
    <row r="9" spans="1:5" x14ac:dyDescent="0.25">
      <c r="A9" s="11">
        <v>3</v>
      </c>
      <c r="B9" s="2">
        <f>SUM(A9)</f>
        <v>3</v>
      </c>
      <c r="C9" s="39">
        <v>225</v>
      </c>
      <c r="D9" s="152">
        <f t="shared" ref="D9:D16" si="0">B9*C9</f>
        <v>675</v>
      </c>
      <c r="E9" s="13" t="s">
        <v>20</v>
      </c>
    </row>
    <row r="10" spans="1:5" x14ac:dyDescent="0.25">
      <c r="A10" s="11">
        <v>3</v>
      </c>
      <c r="B10" s="2">
        <f t="shared" ref="B10:B20" si="1">SUM(A10)</f>
        <v>3</v>
      </c>
      <c r="C10" s="39">
        <v>200</v>
      </c>
      <c r="D10" s="152">
        <f t="shared" si="0"/>
        <v>600</v>
      </c>
      <c r="E10" s="13" t="s">
        <v>21</v>
      </c>
    </row>
    <row r="11" spans="1:5" x14ac:dyDescent="0.25">
      <c r="A11" s="1">
        <v>30</v>
      </c>
      <c r="B11" s="2">
        <f t="shared" si="1"/>
        <v>30</v>
      </c>
      <c r="C11" s="39">
        <v>74</v>
      </c>
      <c r="D11" s="152">
        <f>B11*C11</f>
        <v>2220</v>
      </c>
      <c r="E11" s="13" t="s">
        <v>22</v>
      </c>
    </row>
    <row r="12" spans="1:5" x14ac:dyDescent="0.25">
      <c r="A12" s="61">
        <v>8</v>
      </c>
      <c r="B12" s="62">
        <f t="shared" si="1"/>
        <v>8</v>
      </c>
      <c r="C12" s="63"/>
      <c r="D12" s="153">
        <f t="shared" si="0"/>
        <v>0</v>
      </c>
      <c r="E12" s="65" t="s">
        <v>55</v>
      </c>
    </row>
    <row r="13" spans="1:5" x14ac:dyDescent="0.25">
      <c r="A13" s="11">
        <v>1</v>
      </c>
      <c r="B13" s="2">
        <f t="shared" si="1"/>
        <v>1</v>
      </c>
      <c r="C13" s="39">
        <v>300</v>
      </c>
      <c r="D13" s="152">
        <f t="shared" si="0"/>
        <v>300</v>
      </c>
      <c r="E13" s="13" t="s">
        <v>23</v>
      </c>
    </row>
    <row r="14" spans="1:5" x14ac:dyDescent="0.25">
      <c r="A14" s="1">
        <v>1.5</v>
      </c>
      <c r="B14" s="2">
        <f t="shared" si="1"/>
        <v>1.5</v>
      </c>
      <c r="C14" s="39">
        <v>300</v>
      </c>
      <c r="D14" s="152">
        <f t="shared" si="0"/>
        <v>450</v>
      </c>
      <c r="E14" s="13" t="s">
        <v>24</v>
      </c>
    </row>
    <row r="15" spans="1:5" x14ac:dyDescent="0.25">
      <c r="A15" s="1">
        <v>2</v>
      </c>
      <c r="B15" s="2">
        <f t="shared" si="1"/>
        <v>2</v>
      </c>
      <c r="C15" s="39">
        <v>1200</v>
      </c>
      <c r="D15" s="152">
        <f t="shared" si="0"/>
        <v>2400</v>
      </c>
      <c r="E15" s="17" t="s">
        <v>25</v>
      </c>
    </row>
    <row r="16" spans="1:5" x14ac:dyDescent="0.25">
      <c r="A16" s="1">
        <v>2</v>
      </c>
      <c r="B16" s="2">
        <f t="shared" si="1"/>
        <v>2</v>
      </c>
      <c r="C16" s="39">
        <v>1200</v>
      </c>
      <c r="D16" s="152">
        <f t="shared" si="0"/>
        <v>2400</v>
      </c>
      <c r="E16" s="17" t="s">
        <v>25</v>
      </c>
    </row>
    <row r="17" spans="1:12" x14ac:dyDescent="0.25">
      <c r="A17" s="1">
        <v>2</v>
      </c>
      <c r="B17" s="2">
        <f t="shared" si="1"/>
        <v>2</v>
      </c>
      <c r="C17" s="39">
        <v>750</v>
      </c>
      <c r="D17" s="152">
        <f>B17*C17</f>
        <v>1500</v>
      </c>
      <c r="E17" s="17" t="s">
        <v>143</v>
      </c>
    </row>
    <row r="18" spans="1:12" x14ac:dyDescent="0.25">
      <c r="A18" s="1">
        <v>4</v>
      </c>
      <c r="B18" s="2">
        <f t="shared" si="1"/>
        <v>4</v>
      </c>
      <c r="C18" s="39">
        <v>1000</v>
      </c>
      <c r="D18" s="152">
        <f>B18*C18</f>
        <v>4000</v>
      </c>
      <c r="E18" s="17" t="s">
        <v>19</v>
      </c>
    </row>
    <row r="19" spans="1:12" x14ac:dyDescent="0.25">
      <c r="A19" s="1">
        <v>1</v>
      </c>
      <c r="B19" s="2">
        <f t="shared" si="1"/>
        <v>1</v>
      </c>
      <c r="C19" s="39">
        <v>1400</v>
      </c>
      <c r="D19" s="152">
        <f>B19*C19</f>
        <v>1400</v>
      </c>
      <c r="E19" s="17" t="s">
        <v>129</v>
      </c>
    </row>
    <row r="20" spans="1:12" x14ac:dyDescent="0.25">
      <c r="A20" s="21">
        <v>1</v>
      </c>
      <c r="B20" s="139">
        <f t="shared" si="1"/>
        <v>1</v>
      </c>
      <c r="C20" s="47">
        <v>2000</v>
      </c>
      <c r="D20" s="154">
        <f>B20*C20</f>
        <v>2000</v>
      </c>
      <c r="E20" s="33" t="s">
        <v>64</v>
      </c>
    </row>
    <row r="21" spans="1:12" ht="35.25" customHeight="1" x14ac:dyDescent="0.25">
      <c r="A21" s="1">
        <v>1</v>
      </c>
      <c r="B21" s="2">
        <f t="shared" ref="B21" si="2">SUM(A21)</f>
        <v>1</v>
      </c>
      <c r="C21" s="39">
        <v>1600</v>
      </c>
      <c r="D21" s="12">
        <f>B21*C21</f>
        <v>1600</v>
      </c>
      <c r="E21" s="143" t="s">
        <v>128</v>
      </c>
    </row>
    <row r="22" spans="1:12" ht="15.75" thickBot="1" x14ac:dyDescent="0.3">
      <c r="A22" s="18"/>
      <c r="B22" s="19"/>
      <c r="C22" s="146" t="s">
        <v>8</v>
      </c>
      <c r="D22" s="155">
        <f>SUM(D9:D21)</f>
        <v>19545</v>
      </c>
      <c r="E22" s="147"/>
    </row>
    <row r="23" spans="1:12" x14ac:dyDescent="0.25">
      <c r="A23" s="18"/>
      <c r="B23" s="19"/>
      <c r="C23" s="48"/>
      <c r="D23" s="46"/>
      <c r="E23" s="20" t="s">
        <v>9</v>
      </c>
    </row>
    <row r="24" spans="1:12" x14ac:dyDescent="0.25">
      <c r="A24" s="72">
        <v>8</v>
      </c>
      <c r="B24" s="2">
        <f>SUM(A24)</f>
        <v>8</v>
      </c>
      <c r="C24" s="39">
        <v>7</v>
      </c>
      <c r="D24" s="152">
        <f t="shared" ref="D24:D33" si="3">B24*C24</f>
        <v>56</v>
      </c>
      <c r="E24" s="67" t="s">
        <v>28</v>
      </c>
    </row>
    <row r="25" spans="1:12" ht="15.75" x14ac:dyDescent="0.25">
      <c r="A25" s="11">
        <v>25</v>
      </c>
      <c r="B25" s="2">
        <f t="shared" ref="B25:B34" si="4">SUM(A25)</f>
        <v>25</v>
      </c>
      <c r="C25" s="39">
        <v>25</v>
      </c>
      <c r="D25" s="152">
        <f>B25*C25</f>
        <v>625</v>
      </c>
      <c r="E25" s="13" t="s">
        <v>27</v>
      </c>
      <c r="I25" s="131" t="s">
        <v>89</v>
      </c>
      <c r="J25" s="131"/>
      <c r="K25" s="131"/>
      <c r="L25" s="131"/>
    </row>
    <row r="26" spans="1:12" x14ac:dyDescent="0.25">
      <c r="A26" s="11">
        <v>3</v>
      </c>
      <c r="B26" s="2">
        <f t="shared" si="4"/>
        <v>3</v>
      </c>
      <c r="C26" s="39">
        <v>300</v>
      </c>
      <c r="D26" s="152">
        <f t="shared" si="3"/>
        <v>900</v>
      </c>
      <c r="E26" s="13" t="s">
        <v>29</v>
      </c>
    </row>
    <row r="27" spans="1:12" x14ac:dyDescent="0.25">
      <c r="A27" s="72">
        <v>2</v>
      </c>
      <c r="B27" s="2">
        <f t="shared" si="4"/>
        <v>2</v>
      </c>
      <c r="C27" s="39">
        <v>7</v>
      </c>
      <c r="D27" s="152">
        <f t="shared" si="3"/>
        <v>14</v>
      </c>
      <c r="E27" s="67" t="s">
        <v>26</v>
      </c>
    </row>
    <row r="28" spans="1:12" x14ac:dyDescent="0.25">
      <c r="A28" s="72">
        <v>2</v>
      </c>
      <c r="B28" s="2">
        <f t="shared" si="4"/>
        <v>2</v>
      </c>
      <c r="C28" s="39">
        <v>7</v>
      </c>
      <c r="D28" s="152">
        <f t="shared" si="3"/>
        <v>14</v>
      </c>
      <c r="E28" s="67" t="s">
        <v>30</v>
      </c>
    </row>
    <row r="29" spans="1:12" x14ac:dyDescent="0.25">
      <c r="A29" s="72">
        <v>1</v>
      </c>
      <c r="B29" s="2">
        <f t="shared" si="4"/>
        <v>1</v>
      </c>
      <c r="C29" s="39">
        <v>75</v>
      </c>
      <c r="D29" s="152">
        <f t="shared" si="3"/>
        <v>75</v>
      </c>
      <c r="E29" s="67" t="s">
        <v>31</v>
      </c>
    </row>
    <row r="30" spans="1:12" x14ac:dyDescent="0.25">
      <c r="A30" s="73">
        <v>1</v>
      </c>
      <c r="B30" s="2">
        <f t="shared" si="4"/>
        <v>1</v>
      </c>
      <c r="C30" s="39">
        <v>10</v>
      </c>
      <c r="D30" s="152">
        <f t="shared" si="3"/>
        <v>10</v>
      </c>
      <c r="E30" s="68" t="s">
        <v>32</v>
      </c>
    </row>
    <row r="31" spans="1:12" x14ac:dyDescent="0.25">
      <c r="A31" s="73">
        <v>5</v>
      </c>
      <c r="B31" s="2">
        <f t="shared" si="4"/>
        <v>5</v>
      </c>
      <c r="C31" s="39">
        <v>3</v>
      </c>
      <c r="D31" s="156">
        <f t="shared" si="3"/>
        <v>15</v>
      </c>
      <c r="E31" s="68" t="s">
        <v>33</v>
      </c>
    </row>
    <row r="32" spans="1:12" x14ac:dyDescent="0.25">
      <c r="A32" s="21">
        <v>4</v>
      </c>
      <c r="B32" s="2">
        <f t="shared" si="4"/>
        <v>4</v>
      </c>
      <c r="C32" s="39">
        <v>30</v>
      </c>
      <c r="D32" s="156">
        <f t="shared" si="3"/>
        <v>120</v>
      </c>
      <c r="E32" s="23" t="s">
        <v>34</v>
      </c>
    </row>
    <row r="33" spans="1:5" x14ac:dyDescent="0.25">
      <c r="A33" s="21">
        <v>0.1</v>
      </c>
      <c r="B33" s="2">
        <f t="shared" si="4"/>
        <v>0.1</v>
      </c>
      <c r="C33" s="39">
        <v>350</v>
      </c>
      <c r="D33" s="156">
        <f t="shared" si="3"/>
        <v>35</v>
      </c>
      <c r="E33" s="23" t="s">
        <v>35</v>
      </c>
    </row>
    <row r="34" spans="1:5" x14ac:dyDescent="0.25">
      <c r="A34" s="21">
        <v>4</v>
      </c>
      <c r="B34" s="2">
        <f t="shared" si="4"/>
        <v>4</v>
      </c>
      <c r="C34" s="39">
        <v>800</v>
      </c>
      <c r="D34" s="156">
        <f>B34*C34</f>
        <v>3200</v>
      </c>
      <c r="E34" s="23" t="s">
        <v>61</v>
      </c>
    </row>
    <row r="35" spans="1:5" x14ac:dyDescent="0.25">
      <c r="A35" s="24"/>
      <c r="B35" s="25"/>
      <c r="C35" s="51" t="s">
        <v>8</v>
      </c>
      <c r="D35" s="157">
        <f>SUM(D24:D34)</f>
        <v>5064</v>
      </c>
      <c r="E35" s="17"/>
    </row>
    <row r="36" spans="1:5" x14ac:dyDescent="0.25">
      <c r="A36" s="26"/>
      <c r="B36" s="27"/>
      <c r="C36" s="42"/>
      <c r="D36" s="28"/>
      <c r="E36" s="29" t="s">
        <v>10</v>
      </c>
    </row>
    <row r="37" spans="1:5" x14ac:dyDescent="0.25">
      <c r="A37" s="71">
        <v>10</v>
      </c>
      <c r="B37" s="2">
        <f t="shared" ref="B37:B43" si="5">SUM(A37)</f>
        <v>10</v>
      </c>
      <c r="C37" s="39">
        <v>4.5</v>
      </c>
      <c r="D37" s="152">
        <f t="shared" ref="D37:D43" si="6">B37*C37</f>
        <v>45</v>
      </c>
      <c r="E37" s="69" t="s">
        <v>36</v>
      </c>
    </row>
    <row r="38" spans="1:5" x14ac:dyDescent="0.25">
      <c r="A38" s="72">
        <v>11</v>
      </c>
      <c r="B38" s="2">
        <f t="shared" si="5"/>
        <v>11</v>
      </c>
      <c r="C38" s="39">
        <v>3.5</v>
      </c>
      <c r="D38" s="152">
        <f t="shared" si="6"/>
        <v>38.5</v>
      </c>
      <c r="E38" s="67" t="s">
        <v>37</v>
      </c>
    </row>
    <row r="39" spans="1:5" x14ac:dyDescent="0.25">
      <c r="A39" s="72">
        <v>8</v>
      </c>
      <c r="B39" s="2">
        <f t="shared" si="5"/>
        <v>8</v>
      </c>
      <c r="C39" s="39">
        <v>52</v>
      </c>
      <c r="D39" s="152">
        <f t="shared" si="6"/>
        <v>416</v>
      </c>
      <c r="E39" s="67" t="s">
        <v>38</v>
      </c>
    </row>
    <row r="40" spans="1:5" x14ac:dyDescent="0.25">
      <c r="A40" s="72">
        <v>1</v>
      </c>
      <c r="B40" s="2">
        <f t="shared" si="5"/>
        <v>1</v>
      </c>
      <c r="C40" s="39">
        <v>20</v>
      </c>
      <c r="D40" s="152">
        <f t="shared" si="6"/>
        <v>20</v>
      </c>
      <c r="E40" s="67" t="s">
        <v>39</v>
      </c>
    </row>
    <row r="41" spans="1:5" x14ac:dyDescent="0.25">
      <c r="A41" s="1">
        <v>2</v>
      </c>
      <c r="B41" s="2">
        <f t="shared" si="5"/>
        <v>2</v>
      </c>
      <c r="C41" s="39">
        <v>125</v>
      </c>
      <c r="D41" s="152">
        <f t="shared" si="6"/>
        <v>250</v>
      </c>
      <c r="E41" s="13" t="s">
        <v>12</v>
      </c>
    </row>
    <row r="42" spans="1:5" x14ac:dyDescent="0.25">
      <c r="A42" s="72">
        <v>1</v>
      </c>
      <c r="B42" s="2">
        <f t="shared" si="5"/>
        <v>1</v>
      </c>
      <c r="C42" s="39">
        <v>196</v>
      </c>
      <c r="D42" s="152">
        <f t="shared" si="6"/>
        <v>196</v>
      </c>
      <c r="E42" s="67" t="s">
        <v>40</v>
      </c>
    </row>
    <row r="43" spans="1:5" ht="15.75" thickBot="1" x14ac:dyDescent="0.3">
      <c r="A43" s="72">
        <v>4</v>
      </c>
      <c r="B43" s="2">
        <f t="shared" si="5"/>
        <v>4</v>
      </c>
      <c r="C43" s="47">
        <v>22</v>
      </c>
      <c r="D43" s="154">
        <f t="shared" si="6"/>
        <v>88</v>
      </c>
      <c r="E43" s="68" t="s">
        <v>56</v>
      </c>
    </row>
    <row r="44" spans="1:5" ht="15.75" thickBot="1" x14ac:dyDescent="0.3">
      <c r="A44" s="18"/>
      <c r="B44" s="25"/>
      <c r="C44" s="54" t="s">
        <v>8</v>
      </c>
      <c r="D44" s="158">
        <f>SUM(D37:D43)</f>
        <v>1053.5</v>
      </c>
      <c r="E44" s="44"/>
    </row>
    <row r="45" spans="1:5" x14ac:dyDescent="0.25">
      <c r="A45" s="26"/>
      <c r="B45" s="27"/>
      <c r="C45" s="48"/>
      <c r="D45" s="46"/>
      <c r="E45" s="20" t="s">
        <v>13</v>
      </c>
    </row>
    <row r="46" spans="1:5" x14ac:dyDescent="0.25">
      <c r="A46" s="71">
        <v>2</v>
      </c>
      <c r="B46" s="2">
        <f>SUM(A46)</f>
        <v>2</v>
      </c>
      <c r="C46" s="39">
        <v>3</v>
      </c>
      <c r="D46" s="152">
        <f>B46*C46</f>
        <v>6</v>
      </c>
      <c r="E46" s="67" t="s">
        <v>41</v>
      </c>
    </row>
    <row r="47" spans="1:5" x14ac:dyDescent="0.25">
      <c r="A47" s="72">
        <v>4</v>
      </c>
      <c r="B47" s="2">
        <f>SUM(A47)</f>
        <v>4</v>
      </c>
      <c r="C47" s="39">
        <v>23</v>
      </c>
      <c r="D47" s="152">
        <f>B47*C47</f>
        <v>92</v>
      </c>
      <c r="E47" s="67" t="s">
        <v>42</v>
      </c>
    </row>
    <row r="48" spans="1:5" x14ac:dyDescent="0.25">
      <c r="A48" s="72">
        <v>4</v>
      </c>
      <c r="B48" s="2">
        <f>SUM(A48)</f>
        <v>4</v>
      </c>
      <c r="C48" s="39">
        <v>7.61</v>
      </c>
      <c r="D48" s="152">
        <f>B48*C48</f>
        <v>30.44</v>
      </c>
      <c r="E48" s="67" t="s">
        <v>43</v>
      </c>
    </row>
    <row r="49" spans="1:13" x14ac:dyDescent="0.25">
      <c r="A49" s="1">
        <v>1</v>
      </c>
      <c r="B49" s="2">
        <f t="shared" ref="B49:B59" si="7">SUM(A49)</f>
        <v>1</v>
      </c>
      <c r="C49" s="39">
        <v>25</v>
      </c>
      <c r="D49" s="152">
        <f t="shared" ref="D49:D58" si="8">B49*C49</f>
        <v>25</v>
      </c>
      <c r="E49" s="13" t="s">
        <v>44</v>
      </c>
    </row>
    <row r="50" spans="1:13" x14ac:dyDescent="0.25">
      <c r="A50" s="72">
        <v>4</v>
      </c>
      <c r="B50" s="2">
        <f t="shared" si="7"/>
        <v>4</v>
      </c>
      <c r="C50" s="39">
        <v>4.9000000000000004</v>
      </c>
      <c r="D50" s="156">
        <f t="shared" si="8"/>
        <v>19.600000000000001</v>
      </c>
      <c r="E50" s="67" t="s">
        <v>45</v>
      </c>
    </row>
    <row r="51" spans="1:13" x14ac:dyDescent="0.25">
      <c r="A51" s="72">
        <v>1</v>
      </c>
      <c r="B51" s="2">
        <f t="shared" si="7"/>
        <v>1</v>
      </c>
      <c r="C51" s="39">
        <v>7</v>
      </c>
      <c r="D51" s="156">
        <f t="shared" si="8"/>
        <v>7</v>
      </c>
      <c r="E51" s="67" t="s">
        <v>48</v>
      </c>
    </row>
    <row r="52" spans="1:13" x14ac:dyDescent="0.25">
      <c r="A52" s="72">
        <v>2</v>
      </c>
      <c r="B52" s="2">
        <f t="shared" si="7"/>
        <v>2</v>
      </c>
      <c r="C52" s="39">
        <v>27.83</v>
      </c>
      <c r="D52" s="156">
        <f t="shared" si="8"/>
        <v>55.66</v>
      </c>
      <c r="E52" s="67" t="s">
        <v>46</v>
      </c>
    </row>
    <row r="53" spans="1:13" x14ac:dyDescent="0.25">
      <c r="A53" s="72">
        <v>3</v>
      </c>
      <c r="B53" s="2">
        <f t="shared" si="7"/>
        <v>3</v>
      </c>
      <c r="C53" s="39">
        <v>6.1</v>
      </c>
      <c r="D53" s="156">
        <f t="shared" si="8"/>
        <v>18.299999999999997</v>
      </c>
      <c r="E53" s="67" t="s">
        <v>47</v>
      </c>
    </row>
    <row r="54" spans="1:13" x14ac:dyDescent="0.25">
      <c r="A54" s="1">
        <v>5</v>
      </c>
      <c r="B54" s="2">
        <f t="shared" si="7"/>
        <v>5</v>
      </c>
      <c r="C54" s="39">
        <v>60</v>
      </c>
      <c r="D54" s="156">
        <f t="shared" si="8"/>
        <v>300</v>
      </c>
      <c r="E54" s="13" t="s">
        <v>49</v>
      </c>
    </row>
    <row r="55" spans="1:13" x14ac:dyDescent="0.25">
      <c r="A55" s="1">
        <v>3</v>
      </c>
      <c r="B55" s="2">
        <f t="shared" si="7"/>
        <v>3</v>
      </c>
      <c r="C55" s="39">
        <v>90</v>
      </c>
      <c r="D55" s="156">
        <f t="shared" si="8"/>
        <v>270</v>
      </c>
      <c r="E55" s="13" t="s">
        <v>91</v>
      </c>
    </row>
    <row r="56" spans="1:13" x14ac:dyDescent="0.25">
      <c r="A56" s="1">
        <v>2</v>
      </c>
      <c r="B56" s="2">
        <f t="shared" si="7"/>
        <v>2</v>
      </c>
      <c r="C56" s="39">
        <v>20</v>
      </c>
      <c r="D56" s="156">
        <f t="shared" si="8"/>
        <v>40</v>
      </c>
      <c r="E56" s="13" t="s">
        <v>95</v>
      </c>
    </row>
    <row r="57" spans="1:13" x14ac:dyDescent="0.25">
      <c r="A57" s="1">
        <v>1</v>
      </c>
      <c r="B57" s="2">
        <f t="shared" si="7"/>
        <v>1</v>
      </c>
      <c r="C57" s="39">
        <v>22</v>
      </c>
      <c r="D57" s="156">
        <f t="shared" si="8"/>
        <v>22</v>
      </c>
      <c r="E57" s="13" t="s">
        <v>94</v>
      </c>
    </row>
    <row r="58" spans="1:13" x14ac:dyDescent="0.25">
      <c r="A58" s="72">
        <v>1</v>
      </c>
      <c r="B58" s="2">
        <f t="shared" si="7"/>
        <v>1</v>
      </c>
      <c r="C58" s="39">
        <v>25</v>
      </c>
      <c r="D58" s="156">
        <f t="shared" si="8"/>
        <v>25</v>
      </c>
      <c r="E58" s="67" t="s">
        <v>50</v>
      </c>
    </row>
    <row r="59" spans="1:13" ht="15.75" thickBot="1" x14ac:dyDescent="0.3">
      <c r="A59" s="70">
        <v>1</v>
      </c>
      <c r="B59" s="2">
        <f t="shared" si="7"/>
        <v>1</v>
      </c>
      <c r="C59" s="47">
        <v>95</v>
      </c>
      <c r="D59" s="159">
        <f>B59*C59</f>
        <v>95</v>
      </c>
      <c r="E59" s="67" t="s">
        <v>58</v>
      </c>
    </row>
    <row r="60" spans="1:13" ht="15.75" x14ac:dyDescent="0.25">
      <c r="A60" s="32"/>
      <c r="B60" s="25"/>
      <c r="C60" s="57" t="s">
        <v>8</v>
      </c>
      <c r="D60" s="160">
        <f>SUM(D46:D59)</f>
        <v>1006</v>
      </c>
      <c r="E60" s="33"/>
      <c r="I60" s="131" t="s">
        <v>123</v>
      </c>
      <c r="J60" s="131"/>
      <c r="K60" s="131"/>
      <c r="L60" s="131"/>
      <c r="M60" s="131"/>
    </row>
    <row r="61" spans="1:13" ht="15.75" thickBot="1" x14ac:dyDescent="0.3">
      <c r="A61" s="34"/>
      <c r="B61" s="19"/>
      <c r="C61" s="58" t="s">
        <v>3</v>
      </c>
      <c r="D61" s="161">
        <f>SUM(D22,D35,D44,D60)</f>
        <v>26668.5</v>
      </c>
      <c r="E61" s="35"/>
    </row>
    <row r="64" spans="1:13" ht="15.75" x14ac:dyDescent="0.25">
      <c r="A64" s="1" t="s">
        <v>57</v>
      </c>
      <c r="B64" s="2"/>
      <c r="C64" s="39"/>
      <c r="D64" s="3" t="s">
        <v>0</v>
      </c>
      <c r="E64" s="129" t="s">
        <v>125</v>
      </c>
    </row>
    <row r="65" spans="1:5" x14ac:dyDescent="0.25">
      <c r="A65" s="388" t="s">
        <v>134</v>
      </c>
      <c r="B65" s="391" t="s">
        <v>54</v>
      </c>
      <c r="C65" s="394" t="s">
        <v>53</v>
      </c>
      <c r="D65" s="5" t="s">
        <v>1</v>
      </c>
      <c r="E65" s="6">
        <f>E66/7.6</f>
        <v>2515.5921052631579</v>
      </c>
    </row>
    <row r="66" spans="1:5" x14ac:dyDescent="0.25">
      <c r="A66" s="389"/>
      <c r="B66" s="392"/>
      <c r="C66" s="395"/>
      <c r="D66" s="5" t="s">
        <v>2</v>
      </c>
      <c r="E66" s="6">
        <f>D121</f>
        <v>19118.5</v>
      </c>
    </row>
    <row r="67" spans="1:5" x14ac:dyDescent="0.25">
      <c r="A67" s="389"/>
      <c r="B67" s="392" t="s">
        <v>3</v>
      </c>
      <c r="C67" s="395"/>
      <c r="D67" s="385" t="s">
        <v>52</v>
      </c>
      <c r="E67" s="385" t="s">
        <v>51</v>
      </c>
    </row>
    <row r="68" spans="1:5" x14ac:dyDescent="0.25">
      <c r="A68" s="390"/>
      <c r="B68" s="393" t="s">
        <v>4</v>
      </c>
      <c r="C68" s="396" t="s">
        <v>5</v>
      </c>
      <c r="D68" s="386"/>
      <c r="E68" s="386" t="s">
        <v>6</v>
      </c>
    </row>
    <row r="69" spans="1:5" x14ac:dyDescent="0.25">
      <c r="A69" s="7"/>
      <c r="B69" s="8"/>
      <c r="C69" s="40"/>
      <c r="D69" s="9"/>
      <c r="E69" s="10" t="s">
        <v>7</v>
      </c>
    </row>
    <row r="70" spans="1:5" x14ac:dyDescent="0.25">
      <c r="A70" s="11">
        <v>3</v>
      </c>
      <c r="B70" s="2">
        <f>SUM(A70)</f>
        <v>3</v>
      </c>
      <c r="C70" s="39">
        <v>225</v>
      </c>
      <c r="D70" s="152">
        <f t="shared" ref="D70:D80" si="9">B70*C70</f>
        <v>675</v>
      </c>
      <c r="E70" s="13" t="s">
        <v>20</v>
      </c>
    </row>
    <row r="71" spans="1:5" x14ac:dyDescent="0.25">
      <c r="A71" s="11">
        <v>3</v>
      </c>
      <c r="B71" s="2">
        <f t="shared" ref="B71:B81" si="10">SUM(A71)</f>
        <v>3</v>
      </c>
      <c r="C71" s="39">
        <v>200</v>
      </c>
      <c r="D71" s="152">
        <f t="shared" si="9"/>
        <v>600</v>
      </c>
      <c r="E71" s="13" t="s">
        <v>21</v>
      </c>
    </row>
    <row r="72" spans="1:5" x14ac:dyDescent="0.25">
      <c r="A72" s="1">
        <v>30</v>
      </c>
      <c r="B72" s="2">
        <f t="shared" si="10"/>
        <v>30</v>
      </c>
      <c r="C72" s="39">
        <v>74</v>
      </c>
      <c r="D72" s="152">
        <f t="shared" si="9"/>
        <v>2220</v>
      </c>
      <c r="E72" s="13" t="s">
        <v>22</v>
      </c>
    </row>
    <row r="73" spans="1:5" x14ac:dyDescent="0.25">
      <c r="A73" s="61">
        <v>8</v>
      </c>
      <c r="B73" s="62">
        <f t="shared" si="10"/>
        <v>8</v>
      </c>
      <c r="C73" s="63"/>
      <c r="D73" s="153">
        <f t="shared" si="9"/>
        <v>0</v>
      </c>
      <c r="E73" s="65" t="s">
        <v>55</v>
      </c>
    </row>
    <row r="74" spans="1:5" x14ac:dyDescent="0.25">
      <c r="A74" s="11">
        <v>1</v>
      </c>
      <c r="B74" s="2">
        <f t="shared" si="10"/>
        <v>1</v>
      </c>
      <c r="C74" s="39">
        <v>300</v>
      </c>
      <c r="D74" s="152">
        <f t="shared" si="9"/>
        <v>300</v>
      </c>
      <c r="E74" s="13" t="s">
        <v>23</v>
      </c>
    </row>
    <row r="75" spans="1:5" x14ac:dyDescent="0.25">
      <c r="A75" s="1">
        <v>1.5</v>
      </c>
      <c r="B75" s="2">
        <f t="shared" si="10"/>
        <v>1.5</v>
      </c>
      <c r="C75" s="39">
        <v>300</v>
      </c>
      <c r="D75" s="152">
        <f t="shared" si="9"/>
        <v>450</v>
      </c>
      <c r="E75" s="13" t="s">
        <v>24</v>
      </c>
    </row>
    <row r="76" spans="1:5" x14ac:dyDescent="0.25">
      <c r="A76" s="1">
        <v>2.25</v>
      </c>
      <c r="B76" s="2">
        <f t="shared" si="10"/>
        <v>2.25</v>
      </c>
      <c r="C76" s="39">
        <v>1200</v>
      </c>
      <c r="D76" s="152">
        <f t="shared" si="9"/>
        <v>2700</v>
      </c>
      <c r="E76" s="17" t="s">
        <v>131</v>
      </c>
    </row>
    <row r="77" spans="1:5" x14ac:dyDescent="0.25">
      <c r="A77" s="1">
        <v>2</v>
      </c>
      <c r="B77" s="2">
        <f t="shared" si="10"/>
        <v>2</v>
      </c>
      <c r="C77" s="39">
        <v>750</v>
      </c>
      <c r="D77" s="152">
        <f t="shared" si="9"/>
        <v>1500</v>
      </c>
      <c r="E77" s="17" t="s">
        <v>68</v>
      </c>
    </row>
    <row r="78" spans="1:5" x14ac:dyDescent="0.25">
      <c r="A78" s="1">
        <v>3</v>
      </c>
      <c r="B78" s="2">
        <f t="shared" si="10"/>
        <v>3</v>
      </c>
      <c r="C78" s="39">
        <v>750</v>
      </c>
      <c r="D78" s="152">
        <f t="shared" si="9"/>
        <v>2250</v>
      </c>
      <c r="E78" s="17" t="s">
        <v>19</v>
      </c>
    </row>
    <row r="79" spans="1:5" x14ac:dyDescent="0.25">
      <c r="A79" s="1">
        <v>1</v>
      </c>
      <c r="B79" s="2">
        <f t="shared" si="10"/>
        <v>1</v>
      </c>
      <c r="C79" s="39">
        <v>1400</v>
      </c>
      <c r="D79" s="152">
        <f t="shared" si="9"/>
        <v>1400</v>
      </c>
      <c r="E79" s="17" t="s">
        <v>17</v>
      </c>
    </row>
    <row r="80" spans="1:5" x14ac:dyDescent="0.25">
      <c r="A80" s="1">
        <v>1</v>
      </c>
      <c r="B80" s="2">
        <f t="shared" si="10"/>
        <v>1</v>
      </c>
      <c r="C80" s="47">
        <v>1500</v>
      </c>
      <c r="D80" s="154">
        <f t="shared" si="9"/>
        <v>1500</v>
      </c>
      <c r="E80" s="17" t="s">
        <v>64</v>
      </c>
    </row>
    <row r="81" spans="1:13" ht="34.5" customHeight="1" thickBot="1" x14ac:dyDescent="0.3">
      <c r="A81" s="148">
        <v>1</v>
      </c>
      <c r="B81" s="149">
        <f t="shared" si="10"/>
        <v>1</v>
      </c>
      <c r="C81" s="150">
        <v>1600</v>
      </c>
      <c r="D81" s="151">
        <f>B81*C81</f>
        <v>1600</v>
      </c>
      <c r="E81" s="148" t="s">
        <v>130</v>
      </c>
    </row>
    <row r="82" spans="1:13" ht="15.75" thickBot="1" x14ac:dyDescent="0.3">
      <c r="A82" s="18"/>
      <c r="B82" s="19"/>
      <c r="C82" s="49" t="s">
        <v>8</v>
      </c>
      <c r="D82" s="162">
        <f>SUM(D70:D81)</f>
        <v>15195</v>
      </c>
      <c r="E82" s="44"/>
      <c r="H82" s="130" t="s">
        <v>124</v>
      </c>
      <c r="I82" s="130"/>
      <c r="J82" s="130"/>
      <c r="K82" s="130"/>
      <c r="L82" s="130"/>
      <c r="M82" s="130"/>
    </row>
    <row r="83" spans="1:13" ht="15.75" thickBot="1" x14ac:dyDescent="0.3">
      <c r="A83" s="18"/>
      <c r="B83" s="19"/>
      <c r="C83" s="48"/>
      <c r="D83" s="46"/>
      <c r="E83" s="20" t="s">
        <v>9</v>
      </c>
    </row>
    <row r="84" spans="1:13" ht="15.75" thickBot="1" x14ac:dyDescent="0.3">
      <c r="A84" s="72">
        <v>8</v>
      </c>
      <c r="B84" s="2">
        <f>SUM(A84)</f>
        <v>8</v>
      </c>
      <c r="C84" s="39">
        <v>7</v>
      </c>
      <c r="D84" s="152">
        <f>B84*C84</f>
        <v>56</v>
      </c>
      <c r="E84" s="67" t="s">
        <v>28</v>
      </c>
      <c r="J84" s="132" t="s">
        <v>127</v>
      </c>
      <c r="K84" s="133"/>
      <c r="L84" s="133"/>
      <c r="M84" s="134"/>
    </row>
    <row r="85" spans="1:13" x14ac:dyDescent="0.25">
      <c r="A85" s="11">
        <v>25</v>
      </c>
      <c r="B85" s="2">
        <f t="shared" ref="B85:B94" si="11">SUM(A85)</f>
        <v>25</v>
      </c>
      <c r="C85" s="39">
        <v>25</v>
      </c>
      <c r="D85" s="152">
        <f>B85*C85</f>
        <v>625</v>
      </c>
      <c r="E85" s="13" t="s">
        <v>27</v>
      </c>
    </row>
    <row r="86" spans="1:13" x14ac:dyDescent="0.25">
      <c r="A86" s="11">
        <v>3</v>
      </c>
      <c r="B86" s="2">
        <f t="shared" si="11"/>
        <v>3</v>
      </c>
      <c r="C86" s="39">
        <v>300</v>
      </c>
      <c r="D86" s="152">
        <f t="shared" ref="D86:D93" si="12">B86*C86</f>
        <v>900</v>
      </c>
      <c r="E86" s="13" t="s">
        <v>29</v>
      </c>
    </row>
    <row r="87" spans="1:13" x14ac:dyDescent="0.25">
      <c r="A87" s="72">
        <v>2</v>
      </c>
      <c r="B87" s="2">
        <f t="shared" si="11"/>
        <v>2</v>
      </c>
      <c r="C87" s="39">
        <v>7</v>
      </c>
      <c r="D87" s="152">
        <f t="shared" si="12"/>
        <v>14</v>
      </c>
      <c r="E87" s="67" t="s">
        <v>26</v>
      </c>
    </row>
    <row r="88" spans="1:13" x14ac:dyDescent="0.25">
      <c r="A88" s="72">
        <v>2</v>
      </c>
      <c r="B88" s="2">
        <f t="shared" si="11"/>
        <v>2</v>
      </c>
      <c r="C88" s="39">
        <v>7</v>
      </c>
      <c r="D88" s="152">
        <f t="shared" si="12"/>
        <v>14</v>
      </c>
      <c r="E88" s="67" t="s">
        <v>30</v>
      </c>
    </row>
    <row r="89" spans="1:13" x14ac:dyDescent="0.25">
      <c r="A89" s="72">
        <v>1</v>
      </c>
      <c r="B89" s="2">
        <f t="shared" si="11"/>
        <v>1</v>
      </c>
      <c r="C89" s="39">
        <v>75</v>
      </c>
      <c r="D89" s="152">
        <f t="shared" si="12"/>
        <v>75</v>
      </c>
      <c r="E89" s="67" t="s">
        <v>31</v>
      </c>
    </row>
    <row r="90" spans="1:13" x14ac:dyDescent="0.25">
      <c r="A90" s="73">
        <v>1</v>
      </c>
      <c r="B90" s="2">
        <f t="shared" si="11"/>
        <v>1</v>
      </c>
      <c r="C90" s="39">
        <v>10</v>
      </c>
      <c r="D90" s="152">
        <f t="shared" si="12"/>
        <v>10</v>
      </c>
      <c r="E90" s="68" t="s">
        <v>32</v>
      </c>
    </row>
    <row r="91" spans="1:13" x14ac:dyDescent="0.25">
      <c r="A91" s="73">
        <v>5</v>
      </c>
      <c r="B91" s="2">
        <f t="shared" si="11"/>
        <v>5</v>
      </c>
      <c r="C91" s="39">
        <v>3</v>
      </c>
      <c r="D91" s="156">
        <f t="shared" si="12"/>
        <v>15</v>
      </c>
      <c r="E91" s="68" t="s">
        <v>33</v>
      </c>
    </row>
    <row r="92" spans="1:13" x14ac:dyDescent="0.25">
      <c r="A92" s="21">
        <v>4</v>
      </c>
      <c r="B92" s="2">
        <f t="shared" si="11"/>
        <v>4</v>
      </c>
      <c r="C92" s="39">
        <v>30</v>
      </c>
      <c r="D92" s="156">
        <f t="shared" si="12"/>
        <v>120</v>
      </c>
      <c r="E92" s="23" t="s">
        <v>34</v>
      </c>
    </row>
    <row r="93" spans="1:13" x14ac:dyDescent="0.25">
      <c r="A93" s="21">
        <v>0.1</v>
      </c>
      <c r="B93" s="2">
        <f t="shared" si="11"/>
        <v>0.1</v>
      </c>
      <c r="C93" s="39">
        <v>350</v>
      </c>
      <c r="D93" s="156">
        <f t="shared" si="12"/>
        <v>35</v>
      </c>
      <c r="E93" s="23" t="s">
        <v>35</v>
      </c>
    </row>
    <row r="94" spans="1:13" x14ac:dyDescent="0.25">
      <c r="A94" s="121">
        <v>0</v>
      </c>
      <c r="B94" s="122">
        <f t="shared" si="11"/>
        <v>0</v>
      </c>
      <c r="C94" s="123">
        <v>800</v>
      </c>
      <c r="D94" s="163">
        <f>B94*C94</f>
        <v>0</v>
      </c>
      <c r="E94" s="124" t="s">
        <v>61</v>
      </c>
    </row>
    <row r="95" spans="1:13" x14ac:dyDescent="0.25">
      <c r="A95" s="24"/>
      <c r="B95" s="25"/>
      <c r="C95" s="51" t="s">
        <v>8</v>
      </c>
      <c r="D95" s="157">
        <f>SUM(D84:D94)</f>
        <v>1864</v>
      </c>
      <c r="E95" s="17"/>
    </row>
    <row r="96" spans="1:13" x14ac:dyDescent="0.25">
      <c r="A96" s="26"/>
      <c r="B96" s="27"/>
      <c r="C96" s="42"/>
      <c r="D96" s="28"/>
      <c r="E96" s="29" t="s">
        <v>10</v>
      </c>
    </row>
    <row r="97" spans="1:8" x14ac:dyDescent="0.25">
      <c r="A97" s="71">
        <v>10</v>
      </c>
      <c r="B97" s="2">
        <f t="shared" ref="B97:B103" si="13">SUM(A97)</f>
        <v>10</v>
      </c>
      <c r="C97" s="39">
        <v>4.5</v>
      </c>
      <c r="D97" s="152">
        <f t="shared" ref="D97:D103" si="14">B97*C97</f>
        <v>45</v>
      </c>
      <c r="E97" s="69" t="s">
        <v>36</v>
      </c>
    </row>
    <row r="98" spans="1:8" x14ac:dyDescent="0.25">
      <c r="A98" s="72">
        <v>11</v>
      </c>
      <c r="B98" s="2">
        <f t="shared" si="13"/>
        <v>11</v>
      </c>
      <c r="C98" s="39">
        <v>3.5</v>
      </c>
      <c r="D98" s="152">
        <f t="shared" si="14"/>
        <v>38.5</v>
      </c>
      <c r="E98" s="67" t="s">
        <v>37</v>
      </c>
    </row>
    <row r="99" spans="1:8" x14ac:dyDescent="0.25">
      <c r="A99" s="72">
        <v>8</v>
      </c>
      <c r="B99" s="2">
        <f t="shared" si="13"/>
        <v>8</v>
      </c>
      <c r="C99" s="39">
        <v>52</v>
      </c>
      <c r="D99" s="152">
        <f t="shared" si="14"/>
        <v>416</v>
      </c>
      <c r="E99" s="67" t="s">
        <v>38</v>
      </c>
    </row>
    <row r="100" spans="1:8" x14ac:dyDescent="0.25">
      <c r="A100" s="72">
        <v>1</v>
      </c>
      <c r="B100" s="2">
        <f t="shared" si="13"/>
        <v>1</v>
      </c>
      <c r="C100" s="39">
        <v>20</v>
      </c>
      <c r="D100" s="152">
        <f t="shared" si="14"/>
        <v>20</v>
      </c>
      <c r="E100" s="67" t="s">
        <v>39</v>
      </c>
    </row>
    <row r="101" spans="1:8" x14ac:dyDescent="0.25">
      <c r="A101" s="1">
        <v>2</v>
      </c>
      <c r="B101" s="2">
        <f t="shared" si="13"/>
        <v>2</v>
      </c>
      <c r="C101" s="39">
        <v>125</v>
      </c>
      <c r="D101" s="152">
        <f t="shared" si="14"/>
        <v>250</v>
      </c>
      <c r="E101" s="13" t="s">
        <v>12</v>
      </c>
    </row>
    <row r="102" spans="1:8" x14ac:dyDescent="0.25">
      <c r="A102" s="72">
        <v>1</v>
      </c>
      <c r="B102" s="2">
        <f t="shared" si="13"/>
        <v>1</v>
      </c>
      <c r="C102" s="39">
        <v>196</v>
      </c>
      <c r="D102" s="152">
        <f t="shared" si="14"/>
        <v>196</v>
      </c>
      <c r="E102" s="67" t="s">
        <v>40</v>
      </c>
    </row>
    <row r="103" spans="1:8" ht="15.75" thickBot="1" x14ac:dyDescent="0.3">
      <c r="A103" s="72">
        <v>4</v>
      </c>
      <c r="B103" s="2">
        <f t="shared" si="13"/>
        <v>4</v>
      </c>
      <c r="C103" s="47">
        <v>22</v>
      </c>
      <c r="D103" s="154">
        <f t="shared" si="14"/>
        <v>88</v>
      </c>
      <c r="E103" s="68" t="s">
        <v>56</v>
      </c>
    </row>
    <row r="104" spans="1:8" ht="15.75" thickBot="1" x14ac:dyDescent="0.3">
      <c r="A104" s="18"/>
      <c r="B104" s="25"/>
      <c r="C104" s="54" t="s">
        <v>8</v>
      </c>
      <c r="D104" s="158">
        <f>SUM(D97:D103)</f>
        <v>1053.5</v>
      </c>
      <c r="E104" s="44"/>
    </row>
    <row r="105" spans="1:8" x14ac:dyDescent="0.25">
      <c r="A105" s="26"/>
      <c r="B105" s="27"/>
      <c r="C105" s="48"/>
      <c r="D105" s="46"/>
      <c r="E105" s="20" t="s">
        <v>13</v>
      </c>
    </row>
    <row r="106" spans="1:8" x14ac:dyDescent="0.25">
      <c r="A106" s="71">
        <v>2</v>
      </c>
      <c r="B106" s="2">
        <f>SUM(A106)</f>
        <v>2</v>
      </c>
      <c r="C106" s="39">
        <v>3</v>
      </c>
      <c r="D106" s="152">
        <f>B106*C106</f>
        <v>6</v>
      </c>
      <c r="E106" s="67" t="s">
        <v>41</v>
      </c>
    </row>
    <row r="107" spans="1:8" x14ac:dyDescent="0.25">
      <c r="A107" s="72">
        <v>4</v>
      </c>
      <c r="B107" s="2">
        <f>SUM(A107)</f>
        <v>4</v>
      </c>
      <c r="C107" s="39">
        <v>23</v>
      </c>
      <c r="D107" s="152">
        <f>B107*C107</f>
        <v>92</v>
      </c>
      <c r="E107" s="67" t="s">
        <v>42</v>
      </c>
    </row>
    <row r="108" spans="1:8" x14ac:dyDescent="0.25">
      <c r="A108" s="72">
        <v>4</v>
      </c>
      <c r="B108" s="2">
        <f>SUM(A108)</f>
        <v>4</v>
      </c>
      <c r="C108" s="39">
        <v>7.61</v>
      </c>
      <c r="D108" s="152">
        <f>B108*C108</f>
        <v>30.44</v>
      </c>
      <c r="E108" s="67" t="s">
        <v>43</v>
      </c>
    </row>
    <row r="109" spans="1:8" x14ac:dyDescent="0.25">
      <c r="A109" s="1">
        <v>1</v>
      </c>
      <c r="B109" s="2">
        <f t="shared" ref="B109:B119" si="15">SUM(A109)</f>
        <v>1</v>
      </c>
      <c r="C109" s="39">
        <v>25</v>
      </c>
      <c r="D109" s="152">
        <f t="shared" ref="D109:D118" si="16">B109*C109</f>
        <v>25</v>
      </c>
      <c r="E109" s="13" t="s">
        <v>44</v>
      </c>
      <c r="H109" s="130" t="s">
        <v>202</v>
      </c>
    </row>
    <row r="110" spans="1:8" x14ac:dyDescent="0.25">
      <c r="A110" s="72">
        <v>4</v>
      </c>
      <c r="B110" s="2">
        <f t="shared" si="15"/>
        <v>4</v>
      </c>
      <c r="C110" s="39">
        <v>4.9000000000000004</v>
      </c>
      <c r="D110" s="156">
        <f t="shared" si="16"/>
        <v>19.600000000000001</v>
      </c>
      <c r="E110" s="67" t="s">
        <v>45</v>
      </c>
    </row>
    <row r="111" spans="1:8" x14ac:dyDescent="0.25">
      <c r="A111" s="72">
        <v>1</v>
      </c>
      <c r="B111" s="2">
        <f t="shared" si="15"/>
        <v>1</v>
      </c>
      <c r="C111" s="39">
        <v>7</v>
      </c>
      <c r="D111" s="156">
        <f t="shared" si="16"/>
        <v>7</v>
      </c>
      <c r="E111" s="67" t="s">
        <v>48</v>
      </c>
    </row>
    <row r="112" spans="1:8" x14ac:dyDescent="0.25">
      <c r="A112" s="72">
        <v>2</v>
      </c>
      <c r="B112" s="2">
        <f t="shared" si="15"/>
        <v>2</v>
      </c>
      <c r="C112" s="39">
        <v>27.83</v>
      </c>
      <c r="D112" s="156">
        <f t="shared" si="16"/>
        <v>55.66</v>
      </c>
      <c r="E112" s="67" t="s">
        <v>46</v>
      </c>
    </row>
    <row r="113" spans="1:5" x14ac:dyDescent="0.25">
      <c r="A113" s="72">
        <v>3</v>
      </c>
      <c r="B113" s="2">
        <f t="shared" si="15"/>
        <v>3</v>
      </c>
      <c r="C113" s="39">
        <v>6.1</v>
      </c>
      <c r="D113" s="156">
        <f t="shared" si="16"/>
        <v>18.299999999999997</v>
      </c>
      <c r="E113" s="67" t="s">
        <v>47</v>
      </c>
    </row>
    <row r="114" spans="1:5" x14ac:dyDescent="0.25">
      <c r="A114" s="1">
        <v>5</v>
      </c>
      <c r="B114" s="2">
        <f t="shared" si="15"/>
        <v>5</v>
      </c>
      <c r="C114" s="39">
        <v>60</v>
      </c>
      <c r="D114" s="156">
        <f t="shared" si="16"/>
        <v>300</v>
      </c>
      <c r="E114" s="13" t="s">
        <v>49</v>
      </c>
    </row>
    <row r="115" spans="1:5" x14ac:dyDescent="0.25">
      <c r="A115" s="1">
        <v>3</v>
      </c>
      <c r="B115" s="2">
        <f t="shared" si="15"/>
        <v>3</v>
      </c>
      <c r="C115" s="39">
        <v>90</v>
      </c>
      <c r="D115" s="156">
        <f t="shared" si="16"/>
        <v>270</v>
      </c>
      <c r="E115" s="13" t="s">
        <v>91</v>
      </c>
    </row>
    <row r="116" spans="1:5" x14ac:dyDescent="0.25">
      <c r="A116" s="1">
        <v>2</v>
      </c>
      <c r="B116" s="2">
        <f t="shared" si="15"/>
        <v>2</v>
      </c>
      <c r="C116" s="39">
        <v>20</v>
      </c>
      <c r="D116" s="156">
        <f t="shared" si="16"/>
        <v>40</v>
      </c>
      <c r="E116" s="13" t="s">
        <v>95</v>
      </c>
    </row>
    <row r="117" spans="1:5" x14ac:dyDescent="0.25">
      <c r="A117" s="1">
        <v>1</v>
      </c>
      <c r="B117" s="2">
        <f t="shared" si="15"/>
        <v>1</v>
      </c>
      <c r="C117" s="39">
        <v>22</v>
      </c>
      <c r="D117" s="156">
        <f t="shared" si="16"/>
        <v>22</v>
      </c>
      <c r="E117" s="13" t="s">
        <v>94</v>
      </c>
    </row>
    <row r="118" spans="1:5" x14ac:dyDescent="0.25">
      <c r="A118" s="72">
        <v>1</v>
      </c>
      <c r="B118" s="2">
        <f t="shared" si="15"/>
        <v>1</v>
      </c>
      <c r="C118" s="39">
        <v>25</v>
      </c>
      <c r="D118" s="156">
        <f t="shared" si="16"/>
        <v>25</v>
      </c>
      <c r="E118" s="67" t="s">
        <v>50</v>
      </c>
    </row>
    <row r="119" spans="1:5" ht="15.75" thickBot="1" x14ac:dyDescent="0.3">
      <c r="A119" s="70">
        <v>1</v>
      </c>
      <c r="B119" s="2">
        <f t="shared" si="15"/>
        <v>1</v>
      </c>
      <c r="C119" s="47">
        <v>95</v>
      </c>
      <c r="D119" s="159">
        <f>B119*C119</f>
        <v>95</v>
      </c>
      <c r="E119" s="67" t="s">
        <v>58</v>
      </c>
    </row>
    <row r="120" spans="1:5" x14ac:dyDescent="0.25">
      <c r="A120" s="32"/>
      <c r="B120" s="25"/>
      <c r="C120" s="57" t="s">
        <v>8</v>
      </c>
      <c r="D120" s="160">
        <f>SUM(D106:D119)</f>
        <v>1006</v>
      </c>
      <c r="E120" s="33"/>
    </row>
    <row r="121" spans="1:5" ht="15.75" thickBot="1" x14ac:dyDescent="0.3">
      <c r="A121" s="34"/>
      <c r="B121" s="19"/>
      <c r="C121" s="58" t="s">
        <v>3</v>
      </c>
      <c r="D121" s="161">
        <f>SUM(D82,D95,D104,D120)</f>
        <v>19118.5</v>
      </c>
      <c r="E121" s="35"/>
    </row>
  </sheetData>
  <mergeCells count="10">
    <mergeCell ref="E67:E68"/>
    <mergeCell ref="A65:A68"/>
    <mergeCell ref="B65:B68"/>
    <mergeCell ref="C65:C68"/>
    <mergeCell ref="D67:D68"/>
    <mergeCell ref="E6:E7"/>
    <mergeCell ref="A4:A7"/>
    <mergeCell ref="B4:B7"/>
    <mergeCell ref="C4:C7"/>
    <mergeCell ref="D6:D7"/>
  </mergeCells>
  <phoneticPr fontId="4" type="noConversion"/>
  <pageMargins left="0.7" right="0.7" top="0.5" bottom="0.25" header="0.3" footer="0.3"/>
  <pageSetup paperSize="5" orientation="portrait" horizontalDpi="4294967293" vertic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
  <sheetViews>
    <sheetView workbookViewId="0">
      <selection activeCell="E10" sqref="E10"/>
    </sheetView>
  </sheetViews>
  <sheetFormatPr defaultColWidth="9.140625" defaultRowHeight="15" x14ac:dyDescent="0.25"/>
  <cols>
    <col min="1" max="1" width="10.5703125" customWidth="1"/>
    <col min="3" max="3" width="10.42578125" customWidth="1"/>
    <col min="5" max="5" width="13.42578125" bestFit="1" customWidth="1"/>
    <col min="6" max="6" width="29" bestFit="1" customWidth="1"/>
  </cols>
  <sheetData>
    <row r="1" spans="1:6" ht="18" x14ac:dyDescent="0.25">
      <c r="A1" s="166" t="s">
        <v>144</v>
      </c>
      <c r="B1" s="167"/>
      <c r="C1" s="167"/>
      <c r="D1" s="167"/>
      <c r="E1" s="3" t="s">
        <v>0</v>
      </c>
      <c r="F1" s="4"/>
    </row>
    <row r="2" spans="1:6" ht="15.75" x14ac:dyDescent="0.25">
      <c r="A2" s="168" t="s">
        <v>200</v>
      </c>
      <c r="B2" s="169"/>
      <c r="C2" s="193" t="s">
        <v>259</v>
      </c>
      <c r="D2" s="167"/>
      <c r="E2" s="3"/>
      <c r="F2" s="4"/>
    </row>
    <row r="3" spans="1:6" x14ac:dyDescent="0.25">
      <c r="A3" s="21"/>
      <c r="B3" s="21"/>
      <c r="C3" s="139"/>
      <c r="D3" s="47"/>
      <c r="E3" s="3"/>
      <c r="F3" s="4"/>
    </row>
    <row r="4" spans="1:6" x14ac:dyDescent="0.25">
      <c r="A4" s="391" t="s">
        <v>204</v>
      </c>
      <c r="B4" s="194">
        <v>8</v>
      </c>
      <c r="C4" s="391" t="s">
        <v>54</v>
      </c>
      <c r="D4" s="394" t="s">
        <v>53</v>
      </c>
      <c r="E4" s="5" t="s">
        <v>1</v>
      </c>
      <c r="F4" s="6">
        <f>F5/7.75</f>
        <v>5041.4116129032263</v>
      </c>
    </row>
    <row r="5" spans="1:6" x14ac:dyDescent="0.25">
      <c r="A5" s="392"/>
      <c r="B5" s="195" t="s">
        <v>38</v>
      </c>
      <c r="C5" s="392"/>
      <c r="D5" s="395"/>
      <c r="E5" s="5" t="s">
        <v>2</v>
      </c>
      <c r="F5" s="6">
        <f>E62</f>
        <v>39070.94</v>
      </c>
    </row>
    <row r="6" spans="1:6" x14ac:dyDescent="0.25">
      <c r="A6" s="392"/>
      <c r="B6" s="195" t="s">
        <v>206</v>
      </c>
      <c r="C6" s="392" t="s">
        <v>3</v>
      </c>
      <c r="D6" s="395"/>
      <c r="E6" s="385" t="s">
        <v>52</v>
      </c>
      <c r="F6" s="385" t="s">
        <v>51</v>
      </c>
    </row>
    <row r="7" spans="1:6" x14ac:dyDescent="0.25">
      <c r="A7" s="393"/>
      <c r="B7" s="196" t="s">
        <v>207</v>
      </c>
      <c r="C7" s="393" t="s">
        <v>4</v>
      </c>
      <c r="D7" s="396" t="s">
        <v>5</v>
      </c>
      <c r="E7" s="386"/>
      <c r="F7" s="386" t="s">
        <v>6</v>
      </c>
    </row>
    <row r="8" spans="1:6" x14ac:dyDescent="0.25">
      <c r="A8" s="7"/>
      <c r="B8" s="7"/>
      <c r="C8" s="8"/>
      <c r="D8" s="40"/>
      <c r="E8" s="9"/>
      <c r="F8" s="10" t="s">
        <v>7</v>
      </c>
    </row>
    <row r="9" spans="1:6" x14ac:dyDescent="0.25">
      <c r="A9" s="11">
        <v>6</v>
      </c>
      <c r="B9" s="11">
        <v>2</v>
      </c>
      <c r="C9" s="2">
        <f>SUM(A9+B9)</f>
        <v>8</v>
      </c>
      <c r="D9" s="39">
        <v>225</v>
      </c>
      <c r="E9" s="12">
        <f t="shared" ref="E9:E16" si="0">C9*D9</f>
        <v>1800</v>
      </c>
      <c r="F9" s="13" t="s">
        <v>20</v>
      </c>
    </row>
    <row r="10" spans="1:6" x14ac:dyDescent="0.25">
      <c r="A10" s="11">
        <v>6</v>
      </c>
      <c r="B10" s="11">
        <v>2</v>
      </c>
      <c r="C10" s="2">
        <f t="shared" ref="C10:C60" si="1">SUM(A10+B10)</f>
        <v>8</v>
      </c>
      <c r="D10" s="39">
        <v>200</v>
      </c>
      <c r="E10" s="12">
        <f t="shared" si="0"/>
        <v>1600</v>
      </c>
      <c r="F10" s="13" t="s">
        <v>21</v>
      </c>
    </row>
    <row r="11" spans="1:6" x14ac:dyDescent="0.25">
      <c r="A11" s="1">
        <v>40</v>
      </c>
      <c r="B11" s="1">
        <v>20</v>
      </c>
      <c r="C11" s="2">
        <f t="shared" si="1"/>
        <v>60</v>
      </c>
      <c r="D11" s="39">
        <v>74</v>
      </c>
      <c r="E11" s="12">
        <f>C11*D11</f>
        <v>4440</v>
      </c>
      <c r="F11" s="13" t="s">
        <v>22</v>
      </c>
    </row>
    <row r="12" spans="1:6" x14ac:dyDescent="0.25">
      <c r="A12" s="61">
        <v>8</v>
      </c>
      <c r="B12" s="10">
        <v>6</v>
      </c>
      <c r="C12" s="2">
        <f t="shared" si="1"/>
        <v>14</v>
      </c>
      <c r="D12" s="63"/>
      <c r="E12" s="64">
        <f t="shared" si="0"/>
        <v>0</v>
      </c>
      <c r="F12" s="65" t="s">
        <v>55</v>
      </c>
    </row>
    <row r="13" spans="1:6" x14ac:dyDescent="0.25">
      <c r="A13" s="11">
        <v>1</v>
      </c>
      <c r="B13" s="1">
        <v>1</v>
      </c>
      <c r="C13" s="2">
        <f t="shared" si="1"/>
        <v>2</v>
      </c>
      <c r="D13" s="39">
        <v>300</v>
      </c>
      <c r="E13" s="12">
        <f t="shared" si="0"/>
        <v>600</v>
      </c>
      <c r="F13" s="13" t="s">
        <v>23</v>
      </c>
    </row>
    <row r="14" spans="1:6" x14ac:dyDescent="0.25">
      <c r="A14" s="1">
        <v>1.5</v>
      </c>
      <c r="B14" s="1">
        <v>1.5</v>
      </c>
      <c r="C14" s="2">
        <f t="shared" si="1"/>
        <v>3</v>
      </c>
      <c r="D14" s="39">
        <v>300</v>
      </c>
      <c r="E14" s="12">
        <f t="shared" si="0"/>
        <v>900</v>
      </c>
      <c r="F14" s="13" t="s">
        <v>24</v>
      </c>
    </row>
    <row r="15" spans="1:6" x14ac:dyDescent="0.25">
      <c r="A15" s="1">
        <v>2</v>
      </c>
      <c r="B15" s="1">
        <v>1</v>
      </c>
      <c r="C15" s="2">
        <f t="shared" si="1"/>
        <v>3</v>
      </c>
      <c r="D15" s="39">
        <v>1200</v>
      </c>
      <c r="E15" s="12">
        <f t="shared" si="0"/>
        <v>3600</v>
      </c>
      <c r="F15" s="17" t="s">
        <v>25</v>
      </c>
    </row>
    <row r="16" spans="1:6" x14ac:dyDescent="0.25">
      <c r="A16" s="1">
        <v>3</v>
      </c>
      <c r="B16" s="1">
        <v>1</v>
      </c>
      <c r="C16" s="2">
        <f t="shared" si="1"/>
        <v>4</v>
      </c>
      <c r="D16" s="39">
        <v>1200</v>
      </c>
      <c r="E16" s="12">
        <f t="shared" si="0"/>
        <v>4800</v>
      </c>
      <c r="F16" s="17" t="s">
        <v>25</v>
      </c>
    </row>
    <row r="17" spans="1:6" x14ac:dyDescent="0.25">
      <c r="A17" s="1">
        <v>3</v>
      </c>
      <c r="B17" s="1">
        <v>1</v>
      </c>
      <c r="C17" s="2">
        <f t="shared" si="1"/>
        <v>4</v>
      </c>
      <c r="D17" s="39">
        <v>750</v>
      </c>
      <c r="E17" s="12">
        <f>C17*D17</f>
        <v>3000</v>
      </c>
      <c r="F17" s="17" t="s">
        <v>143</v>
      </c>
    </row>
    <row r="18" spans="1:6" x14ac:dyDescent="0.25">
      <c r="A18" s="1">
        <v>3</v>
      </c>
      <c r="B18" s="1">
        <v>1</v>
      </c>
      <c r="C18" s="2">
        <f t="shared" si="1"/>
        <v>4</v>
      </c>
      <c r="D18" s="39">
        <v>1000</v>
      </c>
      <c r="E18" s="12">
        <f>C18*D18</f>
        <v>4000</v>
      </c>
      <c r="F18" s="17" t="s">
        <v>19</v>
      </c>
    </row>
    <row r="19" spans="1:6" x14ac:dyDescent="0.25">
      <c r="A19" s="1">
        <v>1</v>
      </c>
      <c r="B19" s="1">
        <v>1</v>
      </c>
      <c r="C19" s="2">
        <f t="shared" si="1"/>
        <v>2</v>
      </c>
      <c r="D19" s="39">
        <v>1400</v>
      </c>
      <c r="E19" s="12">
        <f>C19*D19</f>
        <v>2800</v>
      </c>
      <c r="F19" s="17" t="s">
        <v>129</v>
      </c>
    </row>
    <row r="20" spans="1:6" ht="36" x14ac:dyDescent="0.25">
      <c r="A20" s="1"/>
      <c r="B20" s="1">
        <v>1</v>
      </c>
      <c r="C20" s="2">
        <f t="shared" ref="C20" si="2">SUM(B20)</f>
        <v>1</v>
      </c>
      <c r="D20" s="39">
        <v>1600</v>
      </c>
      <c r="E20" s="12">
        <f>C20*D20</f>
        <v>1600</v>
      </c>
      <c r="F20" s="143" t="s">
        <v>128</v>
      </c>
    </row>
    <row r="21" spans="1:6" ht="15.75" thickBot="1" x14ac:dyDescent="0.3">
      <c r="A21" s="1">
        <v>1</v>
      </c>
      <c r="B21" s="21">
        <v>1</v>
      </c>
      <c r="C21" s="2">
        <f t="shared" si="1"/>
        <v>2</v>
      </c>
      <c r="D21" s="47">
        <v>2000</v>
      </c>
      <c r="E21" s="45">
        <f>C21*D21</f>
        <v>4000</v>
      </c>
      <c r="F21" s="17" t="s">
        <v>64</v>
      </c>
    </row>
    <row r="22" spans="1:6" ht="15.75" thickBot="1" x14ac:dyDescent="0.3">
      <c r="A22" s="18"/>
      <c r="B22" s="18"/>
      <c r="C22" s="2">
        <f t="shared" si="1"/>
        <v>0</v>
      </c>
      <c r="D22" s="49" t="s">
        <v>8</v>
      </c>
      <c r="E22" s="50">
        <f>SUM(E9:E21)</f>
        <v>33140</v>
      </c>
      <c r="F22" s="44"/>
    </row>
    <row r="23" spans="1:6" x14ac:dyDescent="0.25">
      <c r="A23" s="18"/>
      <c r="B23" s="18"/>
      <c r="C23" s="2">
        <f t="shared" si="1"/>
        <v>0</v>
      </c>
      <c r="D23" s="48"/>
      <c r="E23" s="46"/>
      <c r="F23" s="20" t="s">
        <v>9</v>
      </c>
    </row>
    <row r="24" spans="1:6" x14ac:dyDescent="0.25">
      <c r="A24" s="72">
        <v>8</v>
      </c>
      <c r="B24" s="72">
        <v>5</v>
      </c>
      <c r="C24" s="2">
        <f t="shared" si="1"/>
        <v>13</v>
      </c>
      <c r="D24" s="39">
        <v>7</v>
      </c>
      <c r="E24" s="12">
        <f t="shared" ref="E24:E34" si="3">C24*D24</f>
        <v>91</v>
      </c>
      <c r="F24" s="67" t="s">
        <v>28</v>
      </c>
    </row>
    <row r="25" spans="1:6" x14ac:dyDescent="0.25">
      <c r="A25" s="11">
        <v>35</v>
      </c>
      <c r="B25" s="11">
        <v>0</v>
      </c>
      <c r="C25" s="2">
        <f t="shared" si="1"/>
        <v>35</v>
      </c>
      <c r="D25" s="39">
        <v>20</v>
      </c>
      <c r="E25" s="12">
        <f>C25*D25</f>
        <v>700</v>
      </c>
      <c r="F25" s="13" t="s">
        <v>27</v>
      </c>
    </row>
    <row r="26" spans="1:6" x14ac:dyDescent="0.25">
      <c r="A26" s="11">
        <v>5</v>
      </c>
      <c r="B26" s="11">
        <v>1</v>
      </c>
      <c r="C26" s="2">
        <f t="shared" si="1"/>
        <v>6</v>
      </c>
      <c r="D26" s="39">
        <v>300</v>
      </c>
      <c r="E26" s="12">
        <f t="shared" si="3"/>
        <v>1800</v>
      </c>
      <c r="F26" s="13" t="s">
        <v>29</v>
      </c>
    </row>
    <row r="27" spans="1:6" x14ac:dyDescent="0.25">
      <c r="A27" s="72">
        <v>2</v>
      </c>
      <c r="B27" s="72">
        <v>1</v>
      </c>
      <c r="C27" s="2">
        <f t="shared" si="1"/>
        <v>3</v>
      </c>
      <c r="D27" s="39">
        <v>7</v>
      </c>
      <c r="E27" s="12">
        <f t="shared" si="3"/>
        <v>21</v>
      </c>
      <c r="F27" s="67" t="s">
        <v>26</v>
      </c>
    </row>
    <row r="28" spans="1:6" x14ac:dyDescent="0.25">
      <c r="A28" s="72">
        <v>2</v>
      </c>
      <c r="B28" s="72">
        <v>1</v>
      </c>
      <c r="C28" s="2">
        <f t="shared" si="1"/>
        <v>3</v>
      </c>
      <c r="D28" s="39">
        <v>7</v>
      </c>
      <c r="E28" s="12">
        <f t="shared" si="3"/>
        <v>21</v>
      </c>
      <c r="F28" s="67" t="s">
        <v>30</v>
      </c>
    </row>
    <row r="29" spans="1:6" x14ac:dyDescent="0.25">
      <c r="A29" s="72">
        <v>0</v>
      </c>
      <c r="B29" s="72">
        <v>2</v>
      </c>
      <c r="C29" s="2">
        <f t="shared" si="1"/>
        <v>2</v>
      </c>
      <c r="D29" s="39">
        <v>75</v>
      </c>
      <c r="E29" s="12">
        <f t="shared" si="3"/>
        <v>150</v>
      </c>
      <c r="F29" s="67" t="s">
        <v>31</v>
      </c>
    </row>
    <row r="30" spans="1:6" x14ac:dyDescent="0.25">
      <c r="A30" s="73">
        <v>1</v>
      </c>
      <c r="B30" s="73">
        <v>1</v>
      </c>
      <c r="C30" s="2">
        <f t="shared" si="1"/>
        <v>2</v>
      </c>
      <c r="D30" s="39">
        <v>10</v>
      </c>
      <c r="E30" s="12">
        <f t="shared" si="3"/>
        <v>20</v>
      </c>
      <c r="F30" s="68" t="s">
        <v>32</v>
      </c>
    </row>
    <row r="31" spans="1:6" x14ac:dyDescent="0.25">
      <c r="A31" s="73">
        <v>5</v>
      </c>
      <c r="B31" s="73">
        <v>5</v>
      </c>
      <c r="C31" s="2">
        <f t="shared" si="1"/>
        <v>10</v>
      </c>
      <c r="D31" s="39">
        <v>3</v>
      </c>
      <c r="E31" s="22">
        <f t="shared" si="3"/>
        <v>30</v>
      </c>
      <c r="F31" s="68" t="s">
        <v>33</v>
      </c>
    </row>
    <row r="32" spans="1:6" x14ac:dyDescent="0.25">
      <c r="A32" s="21">
        <v>4</v>
      </c>
      <c r="B32" s="21">
        <v>3</v>
      </c>
      <c r="C32" s="2">
        <f t="shared" si="1"/>
        <v>7</v>
      </c>
      <c r="D32" s="39">
        <v>30</v>
      </c>
      <c r="E32" s="22">
        <f t="shared" si="3"/>
        <v>210</v>
      </c>
      <c r="F32" s="23" t="s">
        <v>34</v>
      </c>
    </row>
    <row r="33" spans="1:6" x14ac:dyDescent="0.25">
      <c r="A33" s="21"/>
      <c r="B33" s="21">
        <v>2</v>
      </c>
      <c r="C33" s="2">
        <f t="shared" si="1"/>
        <v>2</v>
      </c>
      <c r="D33" s="39">
        <v>500</v>
      </c>
      <c r="E33" s="22">
        <f t="shared" si="3"/>
        <v>1000</v>
      </c>
      <c r="F33" s="23" t="s">
        <v>205</v>
      </c>
    </row>
    <row r="34" spans="1:6" x14ac:dyDescent="0.25">
      <c r="A34" s="21">
        <v>0.1</v>
      </c>
      <c r="B34" s="21">
        <v>0.1</v>
      </c>
      <c r="C34" s="2">
        <f t="shared" si="1"/>
        <v>0.2</v>
      </c>
      <c r="D34" s="39">
        <v>350</v>
      </c>
      <c r="E34" s="22">
        <f t="shared" si="3"/>
        <v>70</v>
      </c>
      <c r="F34" s="23" t="s">
        <v>35</v>
      </c>
    </row>
    <row r="35" spans="1:6" x14ac:dyDescent="0.25">
      <c r="A35" s="24"/>
      <c r="B35" s="24"/>
      <c r="C35" s="2">
        <f t="shared" si="1"/>
        <v>0</v>
      </c>
      <c r="D35" s="51" t="s">
        <v>8</v>
      </c>
      <c r="E35" s="52">
        <f>SUM(E24:E34)</f>
        <v>4113</v>
      </c>
      <c r="F35" s="17"/>
    </row>
    <row r="36" spans="1:6" x14ac:dyDescent="0.25">
      <c r="A36" s="26"/>
      <c r="B36" s="26"/>
      <c r="C36" s="2">
        <f t="shared" si="1"/>
        <v>0</v>
      </c>
      <c r="D36" s="42"/>
      <c r="E36" s="28"/>
      <c r="F36" s="29" t="s">
        <v>10</v>
      </c>
    </row>
    <row r="37" spans="1:6" x14ac:dyDescent="0.25">
      <c r="A37" s="71">
        <v>4</v>
      </c>
      <c r="B37" s="71">
        <v>4</v>
      </c>
      <c r="C37" s="2">
        <f t="shared" si="1"/>
        <v>8</v>
      </c>
      <c r="D37" s="39">
        <v>4.5</v>
      </c>
      <c r="E37" s="12">
        <f t="shared" ref="E37:E45" si="4">C37*D37</f>
        <v>36</v>
      </c>
      <c r="F37" s="69" t="s">
        <v>36</v>
      </c>
    </row>
    <row r="38" spans="1:6" x14ac:dyDescent="0.25">
      <c r="A38" s="72">
        <v>2</v>
      </c>
      <c r="B38" s="72">
        <v>11</v>
      </c>
      <c r="C38" s="2">
        <f t="shared" si="1"/>
        <v>13</v>
      </c>
      <c r="D38" s="39">
        <v>3.5</v>
      </c>
      <c r="E38" s="12">
        <f t="shared" si="4"/>
        <v>45.5</v>
      </c>
      <c r="F38" s="67" t="s">
        <v>37</v>
      </c>
    </row>
    <row r="39" spans="1:6" x14ac:dyDescent="0.25">
      <c r="A39" s="72">
        <v>1</v>
      </c>
      <c r="B39" s="72"/>
      <c r="C39" s="2">
        <f t="shared" si="1"/>
        <v>1</v>
      </c>
      <c r="D39" s="39">
        <v>20</v>
      </c>
      <c r="E39" s="12">
        <f t="shared" si="4"/>
        <v>20</v>
      </c>
      <c r="F39" s="67" t="s">
        <v>39</v>
      </c>
    </row>
    <row r="40" spans="1:6" x14ac:dyDescent="0.25">
      <c r="A40" s="1">
        <v>1</v>
      </c>
      <c r="B40" s="1">
        <v>1</v>
      </c>
      <c r="C40" s="2">
        <f t="shared" si="1"/>
        <v>2</v>
      </c>
      <c r="D40" s="39">
        <v>125</v>
      </c>
      <c r="E40" s="12">
        <f t="shared" si="4"/>
        <v>250</v>
      </c>
      <c r="F40" s="13" t="s">
        <v>12</v>
      </c>
    </row>
    <row r="41" spans="1:6" x14ac:dyDescent="0.25">
      <c r="A41" s="1"/>
      <c r="B41" s="1">
        <v>1</v>
      </c>
      <c r="C41" s="2">
        <f t="shared" si="1"/>
        <v>1</v>
      </c>
      <c r="D41" s="39">
        <v>190</v>
      </c>
      <c r="E41" s="12">
        <f t="shared" si="4"/>
        <v>190</v>
      </c>
      <c r="F41" s="13" t="s">
        <v>208</v>
      </c>
    </row>
    <row r="42" spans="1:6" x14ac:dyDescent="0.25">
      <c r="A42" s="1">
        <v>2</v>
      </c>
      <c r="B42" s="1">
        <v>4</v>
      </c>
      <c r="C42" s="2">
        <f t="shared" si="1"/>
        <v>6</v>
      </c>
      <c r="D42" s="39">
        <v>20</v>
      </c>
      <c r="E42" s="12">
        <f t="shared" si="4"/>
        <v>120</v>
      </c>
      <c r="F42" s="13" t="s">
        <v>209</v>
      </c>
    </row>
    <row r="43" spans="1:6" x14ac:dyDescent="0.25">
      <c r="A43" s="1"/>
      <c r="B43" s="1">
        <v>2</v>
      </c>
      <c r="C43" s="2">
        <f t="shared" si="1"/>
        <v>2</v>
      </c>
      <c r="D43" s="39">
        <v>18</v>
      </c>
      <c r="E43" s="12">
        <f t="shared" si="4"/>
        <v>36</v>
      </c>
      <c r="F43" s="13" t="s">
        <v>210</v>
      </c>
    </row>
    <row r="44" spans="1:6" x14ac:dyDescent="0.25">
      <c r="A44" s="72">
        <v>1</v>
      </c>
      <c r="B44" s="72"/>
      <c r="C44" s="2">
        <f t="shared" si="1"/>
        <v>1</v>
      </c>
      <c r="D44" s="39">
        <v>196</v>
      </c>
      <c r="E44" s="12">
        <f t="shared" si="4"/>
        <v>196</v>
      </c>
      <c r="F44" s="67" t="s">
        <v>40</v>
      </c>
    </row>
    <row r="45" spans="1:6" ht="15.75" thickBot="1" x14ac:dyDescent="0.3">
      <c r="A45" s="72">
        <v>4</v>
      </c>
      <c r="B45" s="72"/>
      <c r="C45" s="2">
        <f t="shared" si="1"/>
        <v>4</v>
      </c>
      <c r="D45" s="47">
        <v>22</v>
      </c>
      <c r="E45" s="45">
        <f t="shared" si="4"/>
        <v>88</v>
      </c>
      <c r="F45" s="68" t="s">
        <v>56</v>
      </c>
    </row>
    <row r="46" spans="1:6" ht="15.75" thickBot="1" x14ac:dyDescent="0.3">
      <c r="A46" s="18"/>
      <c r="B46" s="18"/>
      <c r="C46" s="2">
        <f t="shared" si="1"/>
        <v>0</v>
      </c>
      <c r="D46" s="54" t="s">
        <v>8</v>
      </c>
      <c r="E46" s="55">
        <f>SUM(E37:E45)</f>
        <v>981.5</v>
      </c>
      <c r="F46" s="44"/>
    </row>
    <row r="47" spans="1:6" x14ac:dyDescent="0.25">
      <c r="A47" s="26"/>
      <c r="B47" s="26"/>
      <c r="C47" s="2">
        <f t="shared" si="1"/>
        <v>0</v>
      </c>
      <c r="D47" s="48"/>
      <c r="E47" s="53"/>
      <c r="F47" s="20" t="s">
        <v>13</v>
      </c>
    </row>
    <row r="48" spans="1:6" x14ac:dyDescent="0.25">
      <c r="A48" s="71">
        <v>2</v>
      </c>
      <c r="B48" s="71"/>
      <c r="C48" s="2">
        <f t="shared" si="1"/>
        <v>2</v>
      </c>
      <c r="D48" s="39">
        <v>3</v>
      </c>
      <c r="E48" s="12">
        <f>C48*D48</f>
        <v>6</v>
      </c>
      <c r="F48" s="67" t="s">
        <v>41</v>
      </c>
    </row>
    <row r="49" spans="1:6" x14ac:dyDescent="0.25">
      <c r="A49" s="72">
        <v>4</v>
      </c>
      <c r="B49" s="72"/>
      <c r="C49" s="2">
        <f t="shared" si="1"/>
        <v>4</v>
      </c>
      <c r="D49" s="39">
        <v>23</v>
      </c>
      <c r="E49" s="12">
        <f>C49*D49</f>
        <v>92</v>
      </c>
      <c r="F49" s="67" t="s">
        <v>211</v>
      </c>
    </row>
    <row r="50" spans="1:6" x14ac:dyDescent="0.25">
      <c r="A50" s="72">
        <v>4</v>
      </c>
      <c r="B50" s="72"/>
      <c r="C50" s="2">
        <f t="shared" si="1"/>
        <v>4</v>
      </c>
      <c r="D50" s="39">
        <v>7.61</v>
      </c>
      <c r="E50" s="12">
        <f>C50*D50</f>
        <v>30.44</v>
      </c>
      <c r="F50" s="67" t="s">
        <v>43</v>
      </c>
    </row>
    <row r="51" spans="1:6" x14ac:dyDescent="0.25">
      <c r="A51" s="1">
        <v>1</v>
      </c>
      <c r="B51" s="1"/>
      <c r="C51" s="2">
        <f t="shared" si="1"/>
        <v>1</v>
      </c>
      <c r="D51" s="39">
        <v>25</v>
      </c>
      <c r="E51" s="12">
        <f t="shared" ref="E51:E59" si="5">C51*D51</f>
        <v>25</v>
      </c>
      <c r="F51" s="13" t="s">
        <v>212</v>
      </c>
    </row>
    <row r="52" spans="1:6" x14ac:dyDescent="0.25">
      <c r="A52" s="72">
        <v>4</v>
      </c>
      <c r="B52" s="72"/>
      <c r="C52" s="2">
        <f t="shared" si="1"/>
        <v>4</v>
      </c>
      <c r="D52" s="39">
        <v>4.9000000000000004</v>
      </c>
      <c r="E52" s="22">
        <f t="shared" si="5"/>
        <v>19.600000000000001</v>
      </c>
      <c r="F52" s="67" t="s">
        <v>45</v>
      </c>
    </row>
    <row r="53" spans="1:6" x14ac:dyDescent="0.25">
      <c r="A53" s="72">
        <v>1</v>
      </c>
      <c r="B53" s="72"/>
      <c r="C53" s="2">
        <f t="shared" si="1"/>
        <v>1</v>
      </c>
      <c r="D53" s="39">
        <v>7</v>
      </c>
      <c r="E53" s="22">
        <f t="shared" si="5"/>
        <v>7</v>
      </c>
      <c r="F53" s="67" t="s">
        <v>48</v>
      </c>
    </row>
    <row r="54" spans="1:6" x14ac:dyDescent="0.25">
      <c r="A54" s="72">
        <v>0</v>
      </c>
      <c r="B54" s="72">
        <v>4</v>
      </c>
      <c r="C54" s="2">
        <f t="shared" si="1"/>
        <v>4</v>
      </c>
      <c r="D54" s="39">
        <v>6.1</v>
      </c>
      <c r="E54" s="22">
        <f t="shared" si="5"/>
        <v>24.4</v>
      </c>
      <c r="F54" s="67" t="s">
        <v>47</v>
      </c>
    </row>
    <row r="55" spans="1:6" x14ac:dyDescent="0.25">
      <c r="A55" s="1">
        <v>1</v>
      </c>
      <c r="B55" s="1">
        <v>2</v>
      </c>
      <c r="C55" s="2">
        <f t="shared" si="1"/>
        <v>3</v>
      </c>
      <c r="D55" s="39">
        <v>60</v>
      </c>
      <c r="E55" s="22">
        <f t="shared" si="5"/>
        <v>180</v>
      </c>
      <c r="F55" s="13" t="s">
        <v>49</v>
      </c>
    </row>
    <row r="56" spans="1:6" x14ac:dyDescent="0.25">
      <c r="A56" s="1">
        <v>3</v>
      </c>
      <c r="B56" s="1"/>
      <c r="C56" s="2">
        <f t="shared" si="1"/>
        <v>3</v>
      </c>
      <c r="D56" s="39">
        <v>90</v>
      </c>
      <c r="E56" s="22">
        <f t="shared" si="5"/>
        <v>270</v>
      </c>
      <c r="F56" s="13" t="s">
        <v>92</v>
      </c>
    </row>
    <row r="57" spans="1:6" x14ac:dyDescent="0.25">
      <c r="A57" s="1">
        <v>2</v>
      </c>
      <c r="B57" s="1"/>
      <c r="C57" s="2">
        <f t="shared" si="1"/>
        <v>2</v>
      </c>
      <c r="D57" s="39">
        <v>20</v>
      </c>
      <c r="E57" s="22">
        <f t="shared" si="5"/>
        <v>40</v>
      </c>
      <c r="F57" s="13" t="s">
        <v>93</v>
      </c>
    </row>
    <row r="58" spans="1:6" x14ac:dyDescent="0.25">
      <c r="A58" s="1">
        <v>1</v>
      </c>
      <c r="B58" s="1"/>
      <c r="C58" s="2">
        <f t="shared" si="1"/>
        <v>1</v>
      </c>
      <c r="D58" s="39">
        <v>22</v>
      </c>
      <c r="E58" s="22">
        <f t="shared" si="5"/>
        <v>22</v>
      </c>
      <c r="F58" s="13" t="s">
        <v>94</v>
      </c>
    </row>
    <row r="59" spans="1:6" x14ac:dyDescent="0.25">
      <c r="A59" s="72">
        <v>1</v>
      </c>
      <c r="B59" s="72"/>
      <c r="C59" s="2">
        <f t="shared" si="1"/>
        <v>1</v>
      </c>
      <c r="D59" s="39">
        <v>25</v>
      </c>
      <c r="E59" s="22">
        <f t="shared" si="5"/>
        <v>25</v>
      </c>
      <c r="F59" s="67" t="s">
        <v>50</v>
      </c>
    </row>
    <row r="60" spans="1:6" ht="15.75" thickBot="1" x14ac:dyDescent="0.3">
      <c r="A60" s="70">
        <v>1</v>
      </c>
      <c r="B60" s="70"/>
      <c r="C60" s="2">
        <f t="shared" si="1"/>
        <v>1</v>
      </c>
      <c r="D60" s="47">
        <v>95</v>
      </c>
      <c r="E60" s="56">
        <f>C60*D60</f>
        <v>95</v>
      </c>
      <c r="F60" s="67" t="s">
        <v>58</v>
      </c>
    </row>
    <row r="61" spans="1:6" x14ac:dyDescent="0.25">
      <c r="A61" s="32"/>
      <c r="B61" s="32"/>
      <c r="C61" s="25"/>
      <c r="D61" s="57" t="s">
        <v>8</v>
      </c>
      <c r="E61" s="60">
        <f>SUM(E48:E60)</f>
        <v>836.44</v>
      </c>
      <c r="F61" s="33"/>
    </row>
    <row r="62" spans="1:6" ht="15.75" thickBot="1" x14ac:dyDescent="0.3">
      <c r="A62" s="34"/>
      <c r="B62" s="34"/>
      <c r="C62" s="19"/>
      <c r="D62" s="58" t="s">
        <v>3</v>
      </c>
      <c r="E62" s="59">
        <f>SUM(E22,E35,E46,E61)</f>
        <v>39070.94</v>
      </c>
      <c r="F62" s="35"/>
    </row>
  </sheetData>
  <mergeCells count="5">
    <mergeCell ref="F6:F7"/>
    <mergeCell ref="A4:A7"/>
    <mergeCell ref="C4:C7"/>
    <mergeCell ref="D4:D7"/>
    <mergeCell ref="E6:E7"/>
  </mergeCells>
  <phoneticPr fontId="4" type="noConversion"/>
  <pageMargins left="0.75" right="0.75" top="1" bottom="1" header="0.5" footer="0.5"/>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59"/>
  <sheetViews>
    <sheetView workbookViewId="0">
      <selection activeCell="A16" sqref="A16"/>
    </sheetView>
  </sheetViews>
  <sheetFormatPr defaultColWidth="11.42578125" defaultRowHeight="15" x14ac:dyDescent="0.25"/>
  <cols>
    <col min="4" max="4" width="13.28515625" bestFit="1" customWidth="1"/>
    <col min="5" max="5" width="28.85546875" bestFit="1" customWidth="1"/>
  </cols>
  <sheetData>
    <row r="1" spans="1:5" ht="18" x14ac:dyDescent="0.25">
      <c r="A1" s="166" t="s">
        <v>144</v>
      </c>
      <c r="B1" s="167"/>
      <c r="C1" s="167"/>
      <c r="D1" s="167"/>
      <c r="E1" s="4"/>
    </row>
    <row r="2" spans="1:5" ht="15.75" x14ac:dyDescent="0.25">
      <c r="A2" s="168" t="s">
        <v>374</v>
      </c>
      <c r="B2" s="169"/>
      <c r="C2" s="193" t="s">
        <v>259</v>
      </c>
      <c r="D2" s="167"/>
      <c r="E2" s="4"/>
    </row>
    <row r="3" spans="1:5" x14ac:dyDescent="0.25">
      <c r="A3" s="21"/>
      <c r="B3" s="139"/>
      <c r="C3" s="47"/>
      <c r="D3" s="3"/>
      <c r="E3" s="4"/>
    </row>
    <row r="4" spans="1:5" x14ac:dyDescent="0.25">
      <c r="A4" s="391" t="s">
        <v>370</v>
      </c>
      <c r="B4" s="391" t="s">
        <v>54</v>
      </c>
      <c r="C4" s="394" t="s">
        <v>53</v>
      </c>
      <c r="D4" s="5" t="s">
        <v>1</v>
      </c>
      <c r="E4" s="6">
        <f>E5/7.75</f>
        <v>4781.0116129032258</v>
      </c>
    </row>
    <row r="5" spans="1:5" x14ac:dyDescent="0.25">
      <c r="A5" s="392"/>
      <c r="B5" s="392"/>
      <c r="C5" s="395"/>
      <c r="D5" s="5" t="s">
        <v>2</v>
      </c>
      <c r="E5" s="6">
        <f>D59</f>
        <v>37052.839999999997</v>
      </c>
    </row>
    <row r="6" spans="1:5" x14ac:dyDescent="0.25">
      <c r="A6" s="392"/>
      <c r="B6" s="392" t="s">
        <v>3</v>
      </c>
      <c r="C6" s="395"/>
      <c r="D6" s="385" t="s">
        <v>52</v>
      </c>
      <c r="E6" s="385" t="s">
        <v>51</v>
      </c>
    </row>
    <row r="7" spans="1:5" x14ac:dyDescent="0.25">
      <c r="A7" s="393"/>
      <c r="B7" s="393" t="s">
        <v>4</v>
      </c>
      <c r="C7" s="396" t="s">
        <v>5</v>
      </c>
      <c r="D7" s="386"/>
      <c r="E7" s="386" t="s">
        <v>6</v>
      </c>
    </row>
    <row r="8" spans="1:5" x14ac:dyDescent="0.25">
      <c r="A8" s="7"/>
      <c r="B8" s="8"/>
      <c r="C8" s="40"/>
      <c r="D8" s="9"/>
      <c r="E8" s="10" t="s">
        <v>7</v>
      </c>
    </row>
    <row r="9" spans="1:5" x14ac:dyDescent="0.25">
      <c r="A9" s="11">
        <v>10</v>
      </c>
      <c r="B9" s="2">
        <f>SUM(A9)</f>
        <v>10</v>
      </c>
      <c r="C9" s="39">
        <v>225</v>
      </c>
      <c r="D9" s="12">
        <f t="shared" ref="D9:D16" si="0">B9*C9</f>
        <v>2250</v>
      </c>
      <c r="E9" s="13" t="s">
        <v>20</v>
      </c>
    </row>
    <row r="10" spans="1:5" x14ac:dyDescent="0.25">
      <c r="A10" s="11">
        <v>4</v>
      </c>
      <c r="B10" s="2">
        <f t="shared" ref="B10:B21" si="1">SUM(A10)</f>
        <v>4</v>
      </c>
      <c r="C10" s="39">
        <v>200</v>
      </c>
      <c r="D10" s="12">
        <f t="shared" si="0"/>
        <v>800</v>
      </c>
      <c r="E10" s="13" t="s">
        <v>21</v>
      </c>
    </row>
    <row r="11" spans="1:5" x14ac:dyDescent="0.25">
      <c r="A11" s="1">
        <v>50</v>
      </c>
      <c r="B11" s="2">
        <f t="shared" si="1"/>
        <v>50</v>
      </c>
      <c r="C11" s="39">
        <v>74</v>
      </c>
      <c r="D11" s="12">
        <f>B11*C11</f>
        <v>3700</v>
      </c>
      <c r="E11" s="13" t="s">
        <v>22</v>
      </c>
    </row>
    <row r="12" spans="1:5" x14ac:dyDescent="0.25">
      <c r="A12" s="61">
        <v>15</v>
      </c>
      <c r="B12" s="62">
        <f t="shared" si="1"/>
        <v>15</v>
      </c>
      <c r="C12" s="63"/>
      <c r="D12" s="64">
        <f t="shared" si="0"/>
        <v>0</v>
      </c>
      <c r="E12" s="65" t="s">
        <v>55</v>
      </c>
    </row>
    <row r="13" spans="1:5" x14ac:dyDescent="0.25">
      <c r="A13" s="11">
        <v>2</v>
      </c>
      <c r="B13" s="2">
        <f t="shared" si="1"/>
        <v>2</v>
      </c>
      <c r="C13" s="39">
        <v>300</v>
      </c>
      <c r="D13" s="12">
        <f t="shared" si="0"/>
        <v>600</v>
      </c>
      <c r="E13" s="13" t="s">
        <v>23</v>
      </c>
    </row>
    <row r="14" spans="1:5" x14ac:dyDescent="0.25">
      <c r="A14" s="1">
        <v>3</v>
      </c>
      <c r="B14" s="2">
        <f t="shared" si="1"/>
        <v>3</v>
      </c>
      <c r="C14" s="39">
        <v>300</v>
      </c>
      <c r="D14" s="12">
        <f t="shared" si="0"/>
        <v>900</v>
      </c>
      <c r="E14" s="13" t="s">
        <v>24</v>
      </c>
    </row>
    <row r="15" spans="1:5" x14ac:dyDescent="0.25">
      <c r="A15" s="1">
        <v>4</v>
      </c>
      <c r="B15" s="2">
        <f t="shared" si="1"/>
        <v>4</v>
      </c>
      <c r="C15" s="39">
        <v>1200</v>
      </c>
      <c r="D15" s="12">
        <f t="shared" si="0"/>
        <v>4800</v>
      </c>
      <c r="E15" s="17" t="s">
        <v>25</v>
      </c>
    </row>
    <row r="16" spans="1:5" x14ac:dyDescent="0.25">
      <c r="A16" s="1">
        <v>4</v>
      </c>
      <c r="B16" s="2">
        <f t="shared" si="1"/>
        <v>4</v>
      </c>
      <c r="C16" s="39">
        <v>1200</v>
      </c>
      <c r="D16" s="12">
        <f t="shared" si="0"/>
        <v>4800</v>
      </c>
      <c r="E16" s="17" t="s">
        <v>25</v>
      </c>
    </row>
    <row r="17" spans="1:5" x14ac:dyDescent="0.25">
      <c r="A17" s="1">
        <v>3</v>
      </c>
      <c r="B17" s="2">
        <f t="shared" si="1"/>
        <v>3</v>
      </c>
      <c r="C17" s="39">
        <v>750</v>
      </c>
      <c r="D17" s="12">
        <f>B17*C17</f>
        <v>2250</v>
      </c>
      <c r="E17" s="17" t="s">
        <v>143</v>
      </c>
    </row>
    <row r="18" spans="1:5" x14ac:dyDescent="0.25">
      <c r="A18" s="1">
        <v>4</v>
      </c>
      <c r="B18" s="2">
        <f t="shared" si="1"/>
        <v>4</v>
      </c>
      <c r="C18" s="39">
        <v>1000</v>
      </c>
      <c r="D18" s="12">
        <f>B18*C18</f>
        <v>4000</v>
      </c>
      <c r="E18" s="17" t="s">
        <v>19</v>
      </c>
    </row>
    <row r="19" spans="1:5" x14ac:dyDescent="0.25">
      <c r="A19" s="1">
        <v>1</v>
      </c>
      <c r="B19" s="2">
        <f t="shared" si="1"/>
        <v>1</v>
      </c>
      <c r="C19" s="39">
        <v>1400</v>
      </c>
      <c r="D19" s="12">
        <f>B19*C19</f>
        <v>1400</v>
      </c>
      <c r="E19" s="17" t="s">
        <v>129</v>
      </c>
    </row>
    <row r="20" spans="1:5" ht="36" x14ac:dyDescent="0.25">
      <c r="A20" s="1">
        <v>1</v>
      </c>
      <c r="B20" s="2">
        <f t="shared" ref="B20" si="2">SUM(A20)</f>
        <v>1</v>
      </c>
      <c r="C20" s="39">
        <v>1600</v>
      </c>
      <c r="D20" s="12">
        <f>B20*C20</f>
        <v>1600</v>
      </c>
      <c r="E20" s="143" t="s">
        <v>128</v>
      </c>
    </row>
    <row r="21" spans="1:5" ht="15.75" thickBot="1" x14ac:dyDescent="0.3">
      <c r="A21" s="1">
        <v>1</v>
      </c>
      <c r="B21" s="2">
        <f t="shared" si="1"/>
        <v>1</v>
      </c>
      <c r="C21" s="47">
        <v>2000</v>
      </c>
      <c r="D21" s="45">
        <f>B21*C21</f>
        <v>2000</v>
      </c>
      <c r="E21" s="17" t="s">
        <v>64</v>
      </c>
    </row>
    <row r="22" spans="1:5" ht="15.75" thickBot="1" x14ac:dyDescent="0.3">
      <c r="A22" s="18"/>
      <c r="B22" s="19"/>
      <c r="C22" s="49" t="s">
        <v>8</v>
      </c>
      <c r="D22" s="50">
        <f>SUM(D9:D21)</f>
        <v>29100</v>
      </c>
      <c r="E22" s="44"/>
    </row>
    <row r="23" spans="1:5" x14ac:dyDescent="0.25">
      <c r="A23" s="18"/>
      <c r="B23" s="19"/>
      <c r="C23" s="48"/>
      <c r="D23" s="46"/>
      <c r="E23" s="20" t="s">
        <v>9</v>
      </c>
    </row>
    <row r="24" spans="1:5" x14ac:dyDescent="0.25">
      <c r="A24" s="72">
        <v>26</v>
      </c>
      <c r="B24" s="2">
        <f>SUM(A24)</f>
        <v>26</v>
      </c>
      <c r="C24" s="39">
        <v>7</v>
      </c>
      <c r="D24" s="12">
        <f t="shared" ref="D24:D33" si="3">B24*C24</f>
        <v>182</v>
      </c>
      <c r="E24" s="67" t="s">
        <v>28</v>
      </c>
    </row>
    <row r="25" spans="1:5" x14ac:dyDescent="0.25">
      <c r="A25" s="11">
        <v>35</v>
      </c>
      <c r="B25" s="2">
        <f t="shared" ref="B25:B33" si="4">SUM(A25)</f>
        <v>35</v>
      </c>
      <c r="C25" s="39">
        <v>25</v>
      </c>
      <c r="D25" s="12">
        <f>B25*C25</f>
        <v>875</v>
      </c>
      <c r="E25" s="13" t="s">
        <v>27</v>
      </c>
    </row>
    <row r="26" spans="1:5" x14ac:dyDescent="0.25">
      <c r="A26" s="11">
        <v>7</v>
      </c>
      <c r="B26" s="2">
        <f t="shared" si="4"/>
        <v>7</v>
      </c>
      <c r="C26" s="39">
        <v>300</v>
      </c>
      <c r="D26" s="12">
        <f t="shared" si="3"/>
        <v>2100</v>
      </c>
      <c r="E26" s="13" t="s">
        <v>29</v>
      </c>
    </row>
    <row r="27" spans="1:5" x14ac:dyDescent="0.25">
      <c r="A27" s="72">
        <v>4</v>
      </c>
      <c r="B27" s="2">
        <f t="shared" si="4"/>
        <v>4</v>
      </c>
      <c r="C27" s="39">
        <v>7</v>
      </c>
      <c r="D27" s="12">
        <f t="shared" si="3"/>
        <v>28</v>
      </c>
      <c r="E27" s="67" t="s">
        <v>26</v>
      </c>
    </row>
    <row r="28" spans="1:5" x14ac:dyDescent="0.25">
      <c r="A28" s="72">
        <v>4</v>
      </c>
      <c r="B28" s="2">
        <f t="shared" si="4"/>
        <v>4</v>
      </c>
      <c r="C28" s="39">
        <v>7</v>
      </c>
      <c r="D28" s="12">
        <f t="shared" si="3"/>
        <v>28</v>
      </c>
      <c r="E28" s="67" t="s">
        <v>30</v>
      </c>
    </row>
    <row r="29" spans="1:5" x14ac:dyDescent="0.25">
      <c r="A29" s="72">
        <v>1</v>
      </c>
      <c r="B29" s="2">
        <f t="shared" si="4"/>
        <v>1</v>
      </c>
      <c r="C29" s="39">
        <v>75</v>
      </c>
      <c r="D29" s="12">
        <f t="shared" si="3"/>
        <v>75</v>
      </c>
      <c r="E29" s="67" t="s">
        <v>31</v>
      </c>
    </row>
    <row r="30" spans="1:5" x14ac:dyDescent="0.25">
      <c r="A30" s="73">
        <v>1</v>
      </c>
      <c r="B30" s="2">
        <f t="shared" si="4"/>
        <v>1</v>
      </c>
      <c r="C30" s="39">
        <v>10</v>
      </c>
      <c r="D30" s="12">
        <f t="shared" si="3"/>
        <v>10</v>
      </c>
      <c r="E30" s="68" t="s">
        <v>32</v>
      </c>
    </row>
    <row r="31" spans="1:5" x14ac:dyDescent="0.25">
      <c r="A31" s="73">
        <v>5</v>
      </c>
      <c r="B31" s="2">
        <f t="shared" si="4"/>
        <v>5</v>
      </c>
      <c r="C31" s="39">
        <v>3</v>
      </c>
      <c r="D31" s="22">
        <f t="shared" si="3"/>
        <v>15</v>
      </c>
      <c r="E31" s="68" t="s">
        <v>33</v>
      </c>
    </row>
    <row r="32" spans="1:5" x14ac:dyDescent="0.25">
      <c r="A32" s="21">
        <v>6</v>
      </c>
      <c r="B32" s="2">
        <f t="shared" si="4"/>
        <v>6</v>
      </c>
      <c r="C32" s="39">
        <v>30</v>
      </c>
      <c r="D32" s="22">
        <f t="shared" si="3"/>
        <v>180</v>
      </c>
      <c r="E32" s="23" t="s">
        <v>34</v>
      </c>
    </row>
    <row r="33" spans="1:5" x14ac:dyDescent="0.25">
      <c r="A33" s="21">
        <v>0.1</v>
      </c>
      <c r="B33" s="2">
        <f t="shared" si="4"/>
        <v>0.1</v>
      </c>
      <c r="C33" s="39">
        <v>350</v>
      </c>
      <c r="D33" s="22">
        <f t="shared" si="3"/>
        <v>35</v>
      </c>
      <c r="E33" s="23" t="s">
        <v>35</v>
      </c>
    </row>
    <row r="34" spans="1:5" x14ac:dyDescent="0.25">
      <c r="A34" s="24"/>
      <c r="B34" s="25"/>
      <c r="C34" s="51" t="s">
        <v>8</v>
      </c>
      <c r="D34" s="52">
        <f>SUM(D24:D33)</f>
        <v>3528</v>
      </c>
      <c r="E34" s="17"/>
    </row>
    <row r="35" spans="1:5" x14ac:dyDescent="0.25">
      <c r="A35" s="26"/>
      <c r="B35" s="27"/>
      <c r="C35" s="42"/>
      <c r="D35" s="28"/>
      <c r="E35" s="29" t="s">
        <v>10</v>
      </c>
    </row>
    <row r="36" spans="1:5" x14ac:dyDescent="0.25">
      <c r="A36" s="71">
        <v>10</v>
      </c>
      <c r="B36" s="2">
        <f t="shared" ref="B36:B42" si="5">SUM(A36)</f>
        <v>10</v>
      </c>
      <c r="C36" s="39">
        <v>4.5</v>
      </c>
      <c r="D36" s="12">
        <f t="shared" ref="D36:D42" si="6">B36*C36</f>
        <v>45</v>
      </c>
      <c r="E36" s="69" t="s">
        <v>36</v>
      </c>
    </row>
    <row r="37" spans="1:5" x14ac:dyDescent="0.25">
      <c r="A37" s="72">
        <v>11</v>
      </c>
      <c r="B37" s="2">
        <f t="shared" si="5"/>
        <v>11</v>
      </c>
      <c r="C37" s="39">
        <v>3.5</v>
      </c>
      <c r="D37" s="12">
        <f t="shared" si="6"/>
        <v>38.5</v>
      </c>
      <c r="E37" s="67" t="s">
        <v>37</v>
      </c>
    </row>
    <row r="38" spans="1:5" x14ac:dyDescent="0.25">
      <c r="A38" s="72">
        <v>6</v>
      </c>
      <c r="B38" s="2">
        <f t="shared" si="5"/>
        <v>6</v>
      </c>
      <c r="C38" s="39">
        <v>250</v>
      </c>
      <c r="D38" s="12">
        <f t="shared" si="6"/>
        <v>1500</v>
      </c>
      <c r="E38" s="67" t="s">
        <v>334</v>
      </c>
    </row>
    <row r="39" spans="1:5" x14ac:dyDescent="0.25">
      <c r="A39" s="72">
        <v>1</v>
      </c>
      <c r="B39" s="2">
        <f t="shared" si="5"/>
        <v>1</v>
      </c>
      <c r="C39" s="39">
        <v>20</v>
      </c>
      <c r="D39" s="12">
        <f t="shared" si="6"/>
        <v>20</v>
      </c>
      <c r="E39" s="67" t="s">
        <v>39</v>
      </c>
    </row>
    <row r="40" spans="1:5" x14ac:dyDescent="0.25">
      <c r="A40" s="1">
        <v>2</v>
      </c>
      <c r="B40" s="2">
        <f t="shared" si="5"/>
        <v>2</v>
      </c>
      <c r="C40" s="39">
        <v>125</v>
      </c>
      <c r="D40" s="12">
        <f t="shared" si="6"/>
        <v>250</v>
      </c>
      <c r="E40" s="13" t="s">
        <v>12</v>
      </c>
    </row>
    <row r="41" spans="1:5" x14ac:dyDescent="0.25">
      <c r="A41" s="72">
        <v>1</v>
      </c>
      <c r="B41" s="2">
        <f t="shared" si="5"/>
        <v>1</v>
      </c>
      <c r="C41" s="39">
        <v>196</v>
      </c>
      <c r="D41" s="12">
        <f t="shared" si="6"/>
        <v>196</v>
      </c>
      <c r="E41" s="67" t="s">
        <v>40</v>
      </c>
    </row>
    <row r="42" spans="1:5" ht="15.75" thickBot="1" x14ac:dyDescent="0.3">
      <c r="A42" s="72">
        <v>0</v>
      </c>
      <c r="B42" s="2">
        <f t="shared" si="5"/>
        <v>0</v>
      </c>
      <c r="C42" s="47">
        <v>22</v>
      </c>
      <c r="D42" s="45">
        <f t="shared" si="6"/>
        <v>0</v>
      </c>
      <c r="E42" s="68" t="s">
        <v>56</v>
      </c>
    </row>
    <row r="43" spans="1:5" ht="15.75" thickBot="1" x14ac:dyDescent="0.3">
      <c r="A43" s="18"/>
      <c r="B43" s="25"/>
      <c r="C43" s="54" t="s">
        <v>8</v>
      </c>
      <c r="D43" s="55">
        <f>SUM(D36:D42)</f>
        <v>2049.5</v>
      </c>
      <c r="E43" s="44"/>
    </row>
    <row r="44" spans="1:5" x14ac:dyDescent="0.25">
      <c r="A44" s="26"/>
      <c r="B44" s="27"/>
      <c r="C44" s="48"/>
      <c r="D44" s="53"/>
      <c r="E44" s="20" t="s">
        <v>13</v>
      </c>
    </row>
    <row r="45" spans="1:5" x14ac:dyDescent="0.25">
      <c r="A45" s="71">
        <v>2</v>
      </c>
      <c r="B45" s="2">
        <f>SUM(A45)</f>
        <v>2</v>
      </c>
      <c r="C45" s="39">
        <v>3</v>
      </c>
      <c r="D45" s="12">
        <f>B45*C45</f>
        <v>6</v>
      </c>
      <c r="E45" s="67" t="s">
        <v>41</v>
      </c>
    </row>
    <row r="46" spans="1:5" x14ac:dyDescent="0.25">
      <c r="A46" s="72">
        <v>4</v>
      </c>
      <c r="B46" s="2">
        <f>SUM(A46)</f>
        <v>4</v>
      </c>
      <c r="C46" s="39">
        <v>23</v>
      </c>
      <c r="D46" s="12">
        <f>B46*C46</f>
        <v>92</v>
      </c>
      <c r="E46" s="67" t="s">
        <v>42</v>
      </c>
    </row>
    <row r="47" spans="1:5" x14ac:dyDescent="0.25">
      <c r="A47" s="72">
        <v>4</v>
      </c>
      <c r="B47" s="2">
        <f>SUM(A47)</f>
        <v>4</v>
      </c>
      <c r="C47" s="39">
        <v>7.61</v>
      </c>
      <c r="D47" s="12">
        <f>B47*C47</f>
        <v>30.44</v>
      </c>
      <c r="E47" s="67" t="s">
        <v>43</v>
      </c>
    </row>
    <row r="48" spans="1:5" x14ac:dyDescent="0.25">
      <c r="A48" s="1">
        <v>2</v>
      </c>
      <c r="B48" s="2">
        <f t="shared" ref="B48:B57" si="7">SUM(A48)</f>
        <v>2</v>
      </c>
      <c r="C48" s="39">
        <v>25</v>
      </c>
      <c r="D48" s="12">
        <f t="shared" ref="D48:D56" si="8">B48*C48</f>
        <v>50</v>
      </c>
      <c r="E48" s="13" t="s">
        <v>44</v>
      </c>
    </row>
    <row r="49" spans="1:5" x14ac:dyDescent="0.25">
      <c r="A49" s="72">
        <v>4</v>
      </c>
      <c r="B49" s="2">
        <f t="shared" si="7"/>
        <v>4</v>
      </c>
      <c r="C49" s="39">
        <v>4.9000000000000004</v>
      </c>
      <c r="D49" s="22">
        <f t="shared" si="8"/>
        <v>19.600000000000001</v>
      </c>
      <c r="E49" s="67" t="s">
        <v>45</v>
      </c>
    </row>
    <row r="50" spans="1:5" x14ac:dyDescent="0.25">
      <c r="A50" s="72">
        <v>1</v>
      </c>
      <c r="B50" s="2">
        <f t="shared" si="7"/>
        <v>1</v>
      </c>
      <c r="C50" s="39">
        <v>7</v>
      </c>
      <c r="D50" s="22">
        <f t="shared" si="8"/>
        <v>7</v>
      </c>
      <c r="E50" s="67" t="s">
        <v>48</v>
      </c>
    </row>
    <row r="51" spans="1:5" x14ac:dyDescent="0.25">
      <c r="A51" s="72">
        <v>3</v>
      </c>
      <c r="B51" s="2">
        <f t="shared" si="7"/>
        <v>3</v>
      </c>
      <c r="C51" s="39">
        <v>6.1</v>
      </c>
      <c r="D51" s="22">
        <f t="shared" si="8"/>
        <v>18.299999999999997</v>
      </c>
      <c r="E51" s="67" t="s">
        <v>47</v>
      </c>
    </row>
    <row r="52" spans="1:5" x14ac:dyDescent="0.25">
      <c r="A52" s="1">
        <v>0</v>
      </c>
      <c r="B52" s="2">
        <f t="shared" si="7"/>
        <v>0</v>
      </c>
      <c r="C52" s="39">
        <v>60</v>
      </c>
      <c r="D52" s="22">
        <f t="shared" si="8"/>
        <v>0</v>
      </c>
      <c r="E52" s="13" t="s">
        <v>49</v>
      </c>
    </row>
    <row r="53" spans="1:5" x14ac:dyDescent="0.25">
      <c r="A53" s="1">
        <v>16</v>
      </c>
      <c r="B53" s="2">
        <f t="shared" si="7"/>
        <v>16</v>
      </c>
      <c r="C53" s="39">
        <v>110</v>
      </c>
      <c r="D53" s="22">
        <f t="shared" si="8"/>
        <v>1760</v>
      </c>
      <c r="E53" s="13" t="s">
        <v>92</v>
      </c>
    </row>
    <row r="54" spans="1:5" x14ac:dyDescent="0.25">
      <c r="A54" s="1">
        <v>7</v>
      </c>
      <c r="B54" s="2">
        <f t="shared" si="7"/>
        <v>7</v>
      </c>
      <c r="C54" s="39">
        <v>20</v>
      </c>
      <c r="D54" s="22">
        <f t="shared" si="8"/>
        <v>140</v>
      </c>
      <c r="E54" s="13" t="s">
        <v>93</v>
      </c>
    </row>
    <row r="55" spans="1:5" x14ac:dyDescent="0.25">
      <c r="A55" s="1">
        <v>6</v>
      </c>
      <c r="B55" s="2">
        <f t="shared" si="7"/>
        <v>6</v>
      </c>
      <c r="C55" s="39">
        <v>22</v>
      </c>
      <c r="D55" s="22">
        <f t="shared" si="8"/>
        <v>132</v>
      </c>
      <c r="E55" s="13" t="s">
        <v>94</v>
      </c>
    </row>
    <row r="56" spans="1:5" x14ac:dyDescent="0.25">
      <c r="A56" s="72">
        <v>1</v>
      </c>
      <c r="B56" s="2">
        <f t="shared" si="7"/>
        <v>1</v>
      </c>
      <c r="C56" s="39">
        <v>25</v>
      </c>
      <c r="D56" s="22">
        <f t="shared" si="8"/>
        <v>25</v>
      </c>
      <c r="E56" s="67" t="s">
        <v>50</v>
      </c>
    </row>
    <row r="57" spans="1:5" ht="15.75" thickBot="1" x14ac:dyDescent="0.3">
      <c r="A57" s="70">
        <v>1</v>
      </c>
      <c r="B57" s="2">
        <f t="shared" si="7"/>
        <v>1</v>
      </c>
      <c r="C57" s="47">
        <v>95</v>
      </c>
      <c r="D57" s="56">
        <f>B57*C57</f>
        <v>95</v>
      </c>
      <c r="E57" s="67" t="s">
        <v>58</v>
      </c>
    </row>
    <row r="58" spans="1:5" x14ac:dyDescent="0.25">
      <c r="A58" s="32"/>
      <c r="B58" s="25"/>
      <c r="C58" s="57" t="s">
        <v>8</v>
      </c>
      <c r="D58" s="60">
        <f>SUM(D45:D57)</f>
        <v>2375.34</v>
      </c>
      <c r="E58" s="33"/>
    </row>
    <row r="59" spans="1:5" ht="15.75" thickBot="1" x14ac:dyDescent="0.3">
      <c r="A59" s="34"/>
      <c r="B59" s="19"/>
      <c r="C59" s="58" t="s">
        <v>3</v>
      </c>
      <c r="D59" s="59">
        <f>SUM(D22,D34,D43,D58)</f>
        <v>37052.839999999997</v>
      </c>
      <c r="E59" s="35"/>
    </row>
  </sheetData>
  <mergeCells count="5">
    <mergeCell ref="A4:A7"/>
    <mergeCell ref="B4:B7"/>
    <mergeCell ref="C4:C7"/>
    <mergeCell ref="D6:D7"/>
    <mergeCell ref="E6:E7"/>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8"/>
  <sheetViews>
    <sheetView workbookViewId="0">
      <selection activeCell="A2" sqref="A2"/>
    </sheetView>
  </sheetViews>
  <sheetFormatPr defaultColWidth="11.42578125" defaultRowHeight="15" x14ac:dyDescent="0.25"/>
  <cols>
    <col min="1" max="1" width="11.140625" customWidth="1"/>
    <col min="2" max="2" width="10.85546875" customWidth="1"/>
    <col min="3" max="3" width="9.140625" customWidth="1"/>
    <col min="4" max="4" width="13.42578125" bestFit="1" customWidth="1"/>
    <col min="5" max="5" width="29" bestFit="1" customWidth="1"/>
  </cols>
  <sheetData>
    <row r="1" spans="1:5" ht="18" x14ac:dyDescent="0.25">
      <c r="A1" s="166" t="s">
        <v>144</v>
      </c>
      <c r="B1" s="167"/>
      <c r="C1" s="167"/>
      <c r="D1" s="167"/>
      <c r="E1" s="4"/>
    </row>
    <row r="2" spans="1:5" ht="15.75" x14ac:dyDescent="0.25">
      <c r="A2" s="168"/>
      <c r="B2" s="169"/>
      <c r="C2" s="193" t="s">
        <v>259</v>
      </c>
      <c r="D2" s="167"/>
      <c r="E2" s="4"/>
    </row>
    <row r="3" spans="1:5" x14ac:dyDescent="0.25">
      <c r="A3" s="21"/>
      <c r="B3" s="139"/>
      <c r="C3" s="47"/>
      <c r="D3" s="3"/>
      <c r="E3" s="4"/>
    </row>
    <row r="4" spans="1:5" x14ac:dyDescent="0.25">
      <c r="A4" s="391" t="s">
        <v>204</v>
      </c>
      <c r="B4" s="391" t="s">
        <v>54</v>
      </c>
      <c r="C4" s="394" t="s">
        <v>53</v>
      </c>
      <c r="D4" s="5" t="s">
        <v>1</v>
      </c>
      <c r="E4" s="6">
        <f>E5/7.75</f>
        <v>3743.4632258064516</v>
      </c>
    </row>
    <row r="5" spans="1:5" x14ac:dyDescent="0.25">
      <c r="A5" s="392"/>
      <c r="B5" s="392"/>
      <c r="C5" s="395"/>
      <c r="D5" s="5" t="s">
        <v>2</v>
      </c>
      <c r="E5" s="6">
        <f>D58</f>
        <v>29011.84</v>
      </c>
    </row>
    <row r="6" spans="1:5" x14ac:dyDescent="0.25">
      <c r="A6" s="392"/>
      <c r="B6" s="392" t="s">
        <v>3</v>
      </c>
      <c r="C6" s="395"/>
      <c r="D6" s="385" t="s">
        <v>52</v>
      </c>
      <c r="E6" s="385" t="s">
        <v>51</v>
      </c>
    </row>
    <row r="7" spans="1:5" x14ac:dyDescent="0.25">
      <c r="A7" s="393"/>
      <c r="B7" s="393" t="s">
        <v>4</v>
      </c>
      <c r="C7" s="396" t="s">
        <v>5</v>
      </c>
      <c r="D7" s="386"/>
      <c r="E7" s="386" t="s">
        <v>6</v>
      </c>
    </row>
    <row r="8" spans="1:5" x14ac:dyDescent="0.25">
      <c r="A8" s="7"/>
      <c r="B8" s="8"/>
      <c r="C8" s="40"/>
      <c r="D8" s="9"/>
      <c r="E8" s="10" t="s">
        <v>7</v>
      </c>
    </row>
    <row r="9" spans="1:5" x14ac:dyDescent="0.25">
      <c r="A9" s="11">
        <v>6</v>
      </c>
      <c r="B9" s="2">
        <f>SUM(A9)</f>
        <v>6</v>
      </c>
      <c r="C9" s="39">
        <v>225</v>
      </c>
      <c r="D9" s="12">
        <f t="shared" ref="D9:D16" si="0">B9*C9</f>
        <v>1350</v>
      </c>
      <c r="E9" s="13" t="s">
        <v>20</v>
      </c>
    </row>
    <row r="10" spans="1:5" x14ac:dyDescent="0.25">
      <c r="A10" s="11">
        <v>6</v>
      </c>
      <c r="B10" s="2">
        <f t="shared" ref="B10:B21" si="1">SUM(A10)</f>
        <v>6</v>
      </c>
      <c r="C10" s="39">
        <v>200</v>
      </c>
      <c r="D10" s="12">
        <f t="shared" si="0"/>
        <v>1200</v>
      </c>
      <c r="E10" s="13" t="s">
        <v>21</v>
      </c>
    </row>
    <row r="11" spans="1:5" x14ac:dyDescent="0.25">
      <c r="A11" s="1">
        <v>40</v>
      </c>
      <c r="B11" s="2">
        <f t="shared" si="1"/>
        <v>40</v>
      </c>
      <c r="C11" s="39">
        <v>74</v>
      </c>
      <c r="D11" s="12">
        <f>B11*C11</f>
        <v>2960</v>
      </c>
      <c r="E11" s="13" t="s">
        <v>22</v>
      </c>
    </row>
    <row r="12" spans="1:5" x14ac:dyDescent="0.25">
      <c r="A12" s="61">
        <v>8</v>
      </c>
      <c r="B12" s="62">
        <f t="shared" si="1"/>
        <v>8</v>
      </c>
      <c r="C12" s="63"/>
      <c r="D12" s="64">
        <f t="shared" si="0"/>
        <v>0</v>
      </c>
      <c r="E12" s="65" t="s">
        <v>55</v>
      </c>
    </row>
    <row r="13" spans="1:5" x14ac:dyDescent="0.25">
      <c r="A13" s="11">
        <v>1</v>
      </c>
      <c r="B13" s="2">
        <f t="shared" si="1"/>
        <v>1</v>
      </c>
      <c r="C13" s="39">
        <v>300</v>
      </c>
      <c r="D13" s="12">
        <f t="shared" si="0"/>
        <v>300</v>
      </c>
      <c r="E13" s="13" t="s">
        <v>23</v>
      </c>
    </row>
    <row r="14" spans="1:5" x14ac:dyDescent="0.25">
      <c r="A14" s="1">
        <v>1.5</v>
      </c>
      <c r="B14" s="2">
        <f t="shared" si="1"/>
        <v>1.5</v>
      </c>
      <c r="C14" s="39">
        <v>300</v>
      </c>
      <c r="D14" s="12">
        <f t="shared" si="0"/>
        <v>450</v>
      </c>
      <c r="E14" s="13" t="s">
        <v>24</v>
      </c>
    </row>
    <row r="15" spans="1:5" x14ac:dyDescent="0.25">
      <c r="A15" s="1">
        <v>3</v>
      </c>
      <c r="B15" s="2">
        <f t="shared" si="1"/>
        <v>3</v>
      </c>
      <c r="C15" s="39">
        <v>1200</v>
      </c>
      <c r="D15" s="12">
        <f t="shared" si="0"/>
        <v>3600</v>
      </c>
      <c r="E15" s="17" t="s">
        <v>25</v>
      </c>
    </row>
    <row r="16" spans="1:5" x14ac:dyDescent="0.25">
      <c r="A16" s="1">
        <v>3</v>
      </c>
      <c r="B16" s="2">
        <f t="shared" si="1"/>
        <v>3</v>
      </c>
      <c r="C16" s="39">
        <v>1200</v>
      </c>
      <c r="D16" s="12">
        <f t="shared" si="0"/>
        <v>3600</v>
      </c>
      <c r="E16" s="17" t="s">
        <v>25</v>
      </c>
    </row>
    <row r="17" spans="1:5" x14ac:dyDescent="0.25">
      <c r="A17" s="1">
        <v>3</v>
      </c>
      <c r="B17" s="2">
        <f t="shared" si="1"/>
        <v>3</v>
      </c>
      <c r="C17" s="39">
        <v>750</v>
      </c>
      <c r="D17" s="12">
        <f>B17*C17</f>
        <v>2250</v>
      </c>
      <c r="E17" s="17" t="s">
        <v>143</v>
      </c>
    </row>
    <row r="18" spans="1:5" x14ac:dyDescent="0.25">
      <c r="A18" s="1">
        <v>4</v>
      </c>
      <c r="B18" s="2">
        <f t="shared" si="1"/>
        <v>4</v>
      </c>
      <c r="C18" s="39">
        <v>1000</v>
      </c>
      <c r="D18" s="12">
        <f>B18*C18</f>
        <v>4000</v>
      </c>
      <c r="E18" s="17" t="s">
        <v>19</v>
      </c>
    </row>
    <row r="19" spans="1:5" x14ac:dyDescent="0.25">
      <c r="A19" s="1">
        <v>1</v>
      </c>
      <c r="B19" s="2">
        <f t="shared" si="1"/>
        <v>1</v>
      </c>
      <c r="C19" s="39">
        <v>1400</v>
      </c>
      <c r="D19" s="12">
        <f>B19*C19</f>
        <v>1400</v>
      </c>
      <c r="E19" s="17" t="s">
        <v>129</v>
      </c>
    </row>
    <row r="20" spans="1:5" ht="36" x14ac:dyDescent="0.25">
      <c r="A20" s="1">
        <v>1</v>
      </c>
      <c r="B20" s="2">
        <f t="shared" ref="B20" si="2">SUM(A20)</f>
        <v>1</v>
      </c>
      <c r="C20" s="39">
        <v>1600</v>
      </c>
      <c r="D20" s="12">
        <f>B20*C20</f>
        <v>1600</v>
      </c>
      <c r="E20" s="143" t="s">
        <v>128</v>
      </c>
    </row>
    <row r="21" spans="1:5" ht="15.75" thickBot="1" x14ac:dyDescent="0.3">
      <c r="A21" s="1">
        <v>1</v>
      </c>
      <c r="B21" s="2">
        <f t="shared" si="1"/>
        <v>1</v>
      </c>
      <c r="C21" s="47">
        <v>2000</v>
      </c>
      <c r="D21" s="45">
        <f>B21*C21</f>
        <v>2000</v>
      </c>
      <c r="E21" s="17" t="s">
        <v>64</v>
      </c>
    </row>
    <row r="22" spans="1:5" ht="15.75" thickBot="1" x14ac:dyDescent="0.3">
      <c r="A22" s="18"/>
      <c r="B22" s="19"/>
      <c r="C22" s="49" t="s">
        <v>8</v>
      </c>
      <c r="D22" s="50">
        <f>SUM(D9:D21)</f>
        <v>24710</v>
      </c>
      <c r="E22" s="44"/>
    </row>
    <row r="23" spans="1:5" x14ac:dyDescent="0.25">
      <c r="A23" s="18"/>
      <c r="B23" s="19"/>
      <c r="C23" s="48"/>
      <c r="D23" s="46"/>
      <c r="E23" s="20" t="s">
        <v>9</v>
      </c>
    </row>
    <row r="24" spans="1:5" x14ac:dyDescent="0.25">
      <c r="A24" s="72">
        <v>8</v>
      </c>
      <c r="B24" s="2">
        <f>SUM(A24)</f>
        <v>8</v>
      </c>
      <c r="C24" s="39">
        <v>7</v>
      </c>
      <c r="D24" s="12">
        <f t="shared" ref="D24:D33" si="3">B24*C24</f>
        <v>56</v>
      </c>
      <c r="E24" s="67" t="s">
        <v>28</v>
      </c>
    </row>
    <row r="25" spans="1:5" x14ac:dyDescent="0.25">
      <c r="A25" s="11">
        <v>35</v>
      </c>
      <c r="B25" s="2">
        <f t="shared" ref="B25:B33" si="4">SUM(A25)</f>
        <v>35</v>
      </c>
      <c r="C25" s="39">
        <v>25</v>
      </c>
      <c r="D25" s="12">
        <f>B25*C25</f>
        <v>875</v>
      </c>
      <c r="E25" s="13" t="s">
        <v>27</v>
      </c>
    </row>
    <row r="26" spans="1:5" x14ac:dyDescent="0.25">
      <c r="A26" s="11">
        <v>5</v>
      </c>
      <c r="B26" s="2">
        <f t="shared" si="4"/>
        <v>5</v>
      </c>
      <c r="C26" s="39">
        <v>300</v>
      </c>
      <c r="D26" s="12">
        <f t="shared" si="3"/>
        <v>1500</v>
      </c>
      <c r="E26" s="13" t="s">
        <v>29</v>
      </c>
    </row>
    <row r="27" spans="1:5" x14ac:dyDescent="0.25">
      <c r="A27" s="72">
        <v>2</v>
      </c>
      <c r="B27" s="2">
        <f t="shared" si="4"/>
        <v>2</v>
      </c>
      <c r="C27" s="39">
        <v>7</v>
      </c>
      <c r="D27" s="12">
        <f t="shared" si="3"/>
        <v>14</v>
      </c>
      <c r="E27" s="67" t="s">
        <v>26</v>
      </c>
    </row>
    <row r="28" spans="1:5" x14ac:dyDescent="0.25">
      <c r="A28" s="72">
        <v>2</v>
      </c>
      <c r="B28" s="2">
        <f t="shared" si="4"/>
        <v>2</v>
      </c>
      <c r="C28" s="39">
        <v>7</v>
      </c>
      <c r="D28" s="12">
        <f t="shared" si="3"/>
        <v>14</v>
      </c>
      <c r="E28" s="67" t="s">
        <v>30</v>
      </c>
    </row>
    <row r="29" spans="1:5" x14ac:dyDescent="0.25">
      <c r="A29" s="72">
        <v>1</v>
      </c>
      <c r="B29" s="2">
        <f t="shared" si="4"/>
        <v>1</v>
      </c>
      <c r="C29" s="39">
        <v>75</v>
      </c>
      <c r="D29" s="12">
        <f t="shared" si="3"/>
        <v>75</v>
      </c>
      <c r="E29" s="67" t="s">
        <v>31</v>
      </c>
    </row>
    <row r="30" spans="1:5" x14ac:dyDescent="0.25">
      <c r="A30" s="73">
        <v>1</v>
      </c>
      <c r="B30" s="2">
        <f t="shared" si="4"/>
        <v>1</v>
      </c>
      <c r="C30" s="39">
        <v>10</v>
      </c>
      <c r="D30" s="12">
        <f t="shared" si="3"/>
        <v>10</v>
      </c>
      <c r="E30" s="68" t="s">
        <v>32</v>
      </c>
    </row>
    <row r="31" spans="1:5" x14ac:dyDescent="0.25">
      <c r="A31" s="73">
        <v>5</v>
      </c>
      <c r="B31" s="2">
        <f t="shared" si="4"/>
        <v>5</v>
      </c>
      <c r="C31" s="39">
        <v>3</v>
      </c>
      <c r="D31" s="22">
        <f t="shared" si="3"/>
        <v>15</v>
      </c>
      <c r="E31" s="68" t="s">
        <v>33</v>
      </c>
    </row>
    <row r="32" spans="1:5" x14ac:dyDescent="0.25">
      <c r="A32" s="21">
        <v>4</v>
      </c>
      <c r="B32" s="2">
        <f t="shared" si="4"/>
        <v>4</v>
      </c>
      <c r="C32" s="39">
        <v>30</v>
      </c>
      <c r="D32" s="22">
        <f t="shared" si="3"/>
        <v>120</v>
      </c>
      <c r="E32" s="23" t="s">
        <v>34</v>
      </c>
    </row>
    <row r="33" spans="1:5" x14ac:dyDescent="0.25">
      <c r="A33" s="21">
        <v>0.1</v>
      </c>
      <c r="B33" s="2">
        <f t="shared" si="4"/>
        <v>0.1</v>
      </c>
      <c r="C33" s="39">
        <v>350</v>
      </c>
      <c r="D33" s="22">
        <f t="shared" si="3"/>
        <v>35</v>
      </c>
      <c r="E33" s="23" t="s">
        <v>35</v>
      </c>
    </row>
    <row r="34" spans="1:5" x14ac:dyDescent="0.25">
      <c r="A34" s="24"/>
      <c r="B34" s="25"/>
      <c r="C34" s="51" t="s">
        <v>8</v>
      </c>
      <c r="D34" s="52">
        <f>SUM(D24:D33)</f>
        <v>2714</v>
      </c>
      <c r="E34" s="17"/>
    </row>
    <row r="35" spans="1:5" x14ac:dyDescent="0.25">
      <c r="A35" s="26"/>
      <c r="B35" s="27"/>
      <c r="C35" s="42"/>
      <c r="D35" s="28"/>
      <c r="E35" s="29" t="s">
        <v>10</v>
      </c>
    </row>
    <row r="36" spans="1:5" x14ac:dyDescent="0.25">
      <c r="A36" s="71">
        <v>10</v>
      </c>
      <c r="B36" s="2">
        <f t="shared" ref="B36:B41" si="5">SUM(A36)</f>
        <v>10</v>
      </c>
      <c r="C36" s="39">
        <v>4.5</v>
      </c>
      <c r="D36" s="12">
        <f t="shared" ref="D36:D41" si="6">B36*C36</f>
        <v>45</v>
      </c>
      <c r="E36" s="69" t="s">
        <v>36</v>
      </c>
    </row>
    <row r="37" spans="1:5" x14ac:dyDescent="0.25">
      <c r="A37" s="72">
        <v>11</v>
      </c>
      <c r="B37" s="2">
        <f t="shared" si="5"/>
        <v>11</v>
      </c>
      <c r="C37" s="39">
        <v>3.5</v>
      </c>
      <c r="D37" s="12">
        <f t="shared" si="6"/>
        <v>38.5</v>
      </c>
      <c r="E37" s="67" t="s">
        <v>37</v>
      </c>
    </row>
    <row r="38" spans="1:5" x14ac:dyDescent="0.25">
      <c r="A38" s="72">
        <v>1</v>
      </c>
      <c r="B38" s="2">
        <f t="shared" si="5"/>
        <v>1</v>
      </c>
      <c r="C38" s="39">
        <v>20</v>
      </c>
      <c r="D38" s="12">
        <f t="shared" si="6"/>
        <v>20</v>
      </c>
      <c r="E38" s="67" t="s">
        <v>39</v>
      </c>
    </row>
    <row r="39" spans="1:5" x14ac:dyDescent="0.25">
      <c r="A39" s="1">
        <v>2</v>
      </c>
      <c r="B39" s="2">
        <f t="shared" si="5"/>
        <v>2</v>
      </c>
      <c r="C39" s="39">
        <v>125</v>
      </c>
      <c r="D39" s="12">
        <f t="shared" si="6"/>
        <v>250</v>
      </c>
      <c r="E39" s="13" t="s">
        <v>12</v>
      </c>
    </row>
    <row r="40" spans="1:5" x14ac:dyDescent="0.25">
      <c r="A40" s="72">
        <v>1</v>
      </c>
      <c r="B40" s="2">
        <f t="shared" si="5"/>
        <v>1</v>
      </c>
      <c r="C40" s="39">
        <v>196</v>
      </c>
      <c r="D40" s="12">
        <f t="shared" si="6"/>
        <v>196</v>
      </c>
      <c r="E40" s="67" t="s">
        <v>40</v>
      </c>
    </row>
    <row r="41" spans="1:5" ht="15.75" thickBot="1" x14ac:dyDescent="0.3">
      <c r="A41" s="72">
        <v>4</v>
      </c>
      <c r="B41" s="2">
        <f t="shared" si="5"/>
        <v>4</v>
      </c>
      <c r="C41" s="47">
        <v>22</v>
      </c>
      <c r="D41" s="45">
        <f t="shared" si="6"/>
        <v>88</v>
      </c>
      <c r="E41" s="68" t="s">
        <v>56</v>
      </c>
    </row>
    <row r="42" spans="1:5" ht="15.75" thickBot="1" x14ac:dyDescent="0.3">
      <c r="A42" s="18"/>
      <c r="B42" s="25"/>
      <c r="C42" s="54" t="s">
        <v>8</v>
      </c>
      <c r="D42" s="55">
        <f>SUM(D36:D41)</f>
        <v>637.5</v>
      </c>
      <c r="E42" s="44"/>
    </row>
    <row r="43" spans="1:5" x14ac:dyDescent="0.25">
      <c r="A43" s="26"/>
      <c r="B43" s="27"/>
      <c r="C43" s="48"/>
      <c r="D43" s="53"/>
      <c r="E43" s="20" t="s">
        <v>13</v>
      </c>
    </row>
    <row r="44" spans="1:5" x14ac:dyDescent="0.25">
      <c r="A44" s="71">
        <v>2</v>
      </c>
      <c r="B44" s="2">
        <f>SUM(A44)</f>
        <v>2</v>
      </c>
      <c r="C44" s="39">
        <v>3</v>
      </c>
      <c r="D44" s="12">
        <f>B44*C44</f>
        <v>6</v>
      </c>
      <c r="E44" s="67" t="s">
        <v>41</v>
      </c>
    </row>
    <row r="45" spans="1:5" x14ac:dyDescent="0.25">
      <c r="A45" s="72">
        <v>4</v>
      </c>
      <c r="B45" s="2">
        <f>SUM(A45)</f>
        <v>4</v>
      </c>
      <c r="C45" s="39">
        <v>23</v>
      </c>
      <c r="D45" s="12">
        <f>B45*C45</f>
        <v>92</v>
      </c>
      <c r="E45" s="67" t="s">
        <v>42</v>
      </c>
    </row>
    <row r="46" spans="1:5" x14ac:dyDescent="0.25">
      <c r="A46" s="72">
        <v>4</v>
      </c>
      <c r="B46" s="2">
        <f>SUM(A46)</f>
        <v>4</v>
      </c>
      <c r="C46" s="39">
        <v>7.61</v>
      </c>
      <c r="D46" s="12">
        <f>B46*C46</f>
        <v>30.44</v>
      </c>
      <c r="E46" s="67" t="s">
        <v>43</v>
      </c>
    </row>
    <row r="47" spans="1:5" x14ac:dyDescent="0.25">
      <c r="A47" s="1">
        <v>1</v>
      </c>
      <c r="B47" s="2">
        <f t="shared" ref="B47:B56" si="7">SUM(A47)</f>
        <v>1</v>
      </c>
      <c r="C47" s="39">
        <v>25</v>
      </c>
      <c r="D47" s="12">
        <f t="shared" ref="D47:D55" si="8">B47*C47</f>
        <v>25</v>
      </c>
      <c r="E47" s="13" t="s">
        <v>44</v>
      </c>
    </row>
    <row r="48" spans="1:5" x14ac:dyDescent="0.25">
      <c r="A48" s="72">
        <v>4</v>
      </c>
      <c r="B48" s="2">
        <f t="shared" si="7"/>
        <v>4</v>
      </c>
      <c r="C48" s="39">
        <v>4.9000000000000004</v>
      </c>
      <c r="D48" s="22">
        <f t="shared" si="8"/>
        <v>19.600000000000001</v>
      </c>
      <c r="E48" s="67" t="s">
        <v>45</v>
      </c>
    </row>
    <row r="49" spans="1:5" x14ac:dyDescent="0.25">
      <c r="A49" s="72">
        <v>1</v>
      </c>
      <c r="B49" s="2">
        <f t="shared" si="7"/>
        <v>1</v>
      </c>
      <c r="C49" s="39">
        <v>7</v>
      </c>
      <c r="D49" s="22">
        <f t="shared" si="8"/>
        <v>7</v>
      </c>
      <c r="E49" s="67" t="s">
        <v>48</v>
      </c>
    </row>
    <row r="50" spans="1:5" x14ac:dyDescent="0.25">
      <c r="A50" s="72">
        <v>3</v>
      </c>
      <c r="B50" s="2">
        <f t="shared" si="7"/>
        <v>3</v>
      </c>
      <c r="C50" s="39">
        <v>6.1</v>
      </c>
      <c r="D50" s="22">
        <f t="shared" si="8"/>
        <v>18.299999999999997</v>
      </c>
      <c r="E50" s="67" t="s">
        <v>47</v>
      </c>
    </row>
    <row r="51" spans="1:5" x14ac:dyDescent="0.25">
      <c r="A51" s="1">
        <v>5</v>
      </c>
      <c r="B51" s="2">
        <f t="shared" si="7"/>
        <v>5</v>
      </c>
      <c r="C51" s="39">
        <v>60</v>
      </c>
      <c r="D51" s="22">
        <f t="shared" si="8"/>
        <v>300</v>
      </c>
      <c r="E51" s="13" t="s">
        <v>49</v>
      </c>
    </row>
    <row r="52" spans="1:5" x14ac:dyDescent="0.25">
      <c r="A52" s="1">
        <v>3</v>
      </c>
      <c r="B52" s="2">
        <f t="shared" si="7"/>
        <v>3</v>
      </c>
      <c r="C52" s="39">
        <v>90</v>
      </c>
      <c r="D52" s="22">
        <f t="shared" si="8"/>
        <v>270</v>
      </c>
      <c r="E52" s="13" t="s">
        <v>92</v>
      </c>
    </row>
    <row r="53" spans="1:5" x14ac:dyDescent="0.25">
      <c r="A53" s="1">
        <v>2</v>
      </c>
      <c r="B53" s="2">
        <f t="shared" si="7"/>
        <v>2</v>
      </c>
      <c r="C53" s="39">
        <v>20</v>
      </c>
      <c r="D53" s="22">
        <f t="shared" si="8"/>
        <v>40</v>
      </c>
      <c r="E53" s="13" t="s">
        <v>93</v>
      </c>
    </row>
    <row r="54" spans="1:5" x14ac:dyDescent="0.25">
      <c r="A54" s="1">
        <v>1</v>
      </c>
      <c r="B54" s="2">
        <f t="shared" si="7"/>
        <v>1</v>
      </c>
      <c r="C54" s="39">
        <v>22</v>
      </c>
      <c r="D54" s="22">
        <f t="shared" si="8"/>
        <v>22</v>
      </c>
      <c r="E54" s="13" t="s">
        <v>94</v>
      </c>
    </row>
    <row r="55" spans="1:5" x14ac:dyDescent="0.25">
      <c r="A55" s="72">
        <v>1</v>
      </c>
      <c r="B55" s="2">
        <f t="shared" si="7"/>
        <v>1</v>
      </c>
      <c r="C55" s="39">
        <v>25</v>
      </c>
      <c r="D55" s="22">
        <f t="shared" si="8"/>
        <v>25</v>
      </c>
      <c r="E55" s="67" t="s">
        <v>50</v>
      </c>
    </row>
    <row r="56" spans="1:5" ht="15.75" thickBot="1" x14ac:dyDescent="0.3">
      <c r="A56" s="70">
        <v>1</v>
      </c>
      <c r="B56" s="2">
        <f t="shared" si="7"/>
        <v>1</v>
      </c>
      <c r="C56" s="47">
        <v>95</v>
      </c>
      <c r="D56" s="56">
        <f>B56*C56</f>
        <v>95</v>
      </c>
      <c r="E56" s="67" t="s">
        <v>58</v>
      </c>
    </row>
    <row r="57" spans="1:5" x14ac:dyDescent="0.25">
      <c r="A57" s="32"/>
      <c r="B57" s="25"/>
      <c r="C57" s="57" t="s">
        <v>8</v>
      </c>
      <c r="D57" s="60">
        <f>SUM(D44:D56)</f>
        <v>950.33999999999992</v>
      </c>
      <c r="E57" s="33"/>
    </row>
    <row r="58" spans="1:5" ht="15.75" thickBot="1" x14ac:dyDescent="0.3">
      <c r="A58" s="34"/>
      <c r="B58" s="19"/>
      <c r="C58" s="58" t="s">
        <v>3</v>
      </c>
      <c r="D58" s="59">
        <f>SUM(D22,D34,D42,D57)</f>
        <v>29011.84</v>
      </c>
      <c r="E58" s="35"/>
    </row>
  </sheetData>
  <mergeCells count="5">
    <mergeCell ref="E6:E7"/>
    <mergeCell ref="A4:A7"/>
    <mergeCell ref="B4:B7"/>
    <mergeCell ref="C4:C7"/>
    <mergeCell ref="D6:D7"/>
  </mergeCells>
  <phoneticPr fontId="4" type="noConversion"/>
  <pageMargins left="0.75" right="0.75" top="1" bottom="1" header="0.5" footer="0.5"/>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SCHOOLS 2012-13</vt:lpstr>
      <vt:lpstr>WALL STYLE-8</vt:lpstr>
      <vt:lpstr>WALL STYLE-4</vt:lpstr>
      <vt:lpstr>3 toilets and septic tank</vt:lpstr>
      <vt:lpstr>2000 LITER -1 FAUCET</vt:lpstr>
      <vt:lpstr>2000-TANQUE- WITH FAUCETS</vt:lpstr>
      <vt:lpstr>5000 Rain w-faucets</vt:lpstr>
      <vt:lpstr>10,000 RAIN</vt:lpstr>
      <vt:lpstr>5,000 RAIN</vt:lpstr>
      <vt:lpstr>SEPTIC TANK</vt:lpstr>
      <vt:lpstr>PUMP </vt:lpstr>
      <vt:lpstr>LATRINES (3)</vt:lpstr>
      <vt:lpstr>LATRINES(5)</vt:lpstr>
      <vt:lpstr>Flush (5)</vt:lpstr>
      <vt:lpstr>VILLAGE CONTRIBUTION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 Conklin</dc:creator>
  <cp:lastModifiedBy>Lynn</cp:lastModifiedBy>
  <cp:lastPrinted>2013-06-11T12:10:59Z</cp:lastPrinted>
  <dcterms:created xsi:type="dcterms:W3CDTF">2010-05-08T18:01:26Z</dcterms:created>
  <dcterms:modified xsi:type="dcterms:W3CDTF">2013-07-24T14:35:16Z</dcterms:modified>
</cp:coreProperties>
</file>