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5" yWindow="4080" windowWidth="20520" windowHeight="4095"/>
  </bookViews>
  <sheets>
    <sheet name="Grant (2)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D15" i="2" l="1"/>
  <c r="E37" i="2" l="1"/>
  <c r="E40" i="2" l="1"/>
  <c r="E17" i="2" l="1"/>
  <c r="G17" i="2" s="1"/>
  <c r="E23" i="2" l="1"/>
  <c r="E29" i="2"/>
  <c r="E28" i="2"/>
  <c r="E27" i="2"/>
  <c r="G40" i="2"/>
  <c r="E16" i="2"/>
  <c r="E39" i="2"/>
  <c r="G39" i="2" s="1"/>
  <c r="E14" i="2"/>
  <c r="E15" i="2"/>
  <c r="E18" i="2" l="1"/>
  <c r="E19" i="2" s="1"/>
  <c r="E21" i="2"/>
  <c r="E22" i="2"/>
  <c r="G22" i="2" s="1"/>
  <c r="E26" i="2"/>
  <c r="E30" i="2" s="1"/>
  <c r="E32" i="2"/>
  <c r="G32" i="2" s="1"/>
  <c r="E34" i="2"/>
  <c r="G34" i="2" s="1"/>
  <c r="E38" i="2"/>
  <c r="G38" i="2" s="1"/>
  <c r="G37" i="2"/>
  <c r="F42" i="2"/>
  <c r="G29" i="2"/>
  <c r="G28" i="2"/>
  <c r="G27" i="2"/>
  <c r="G16" i="2"/>
  <c r="G14" i="2"/>
  <c r="G15" i="2"/>
  <c r="D33" i="2"/>
  <c r="E33" i="2" s="1"/>
  <c r="G26" i="2" l="1"/>
  <c r="G30" i="2" s="1"/>
  <c r="E24" i="2"/>
  <c r="G18" i="2"/>
  <c r="G19" i="2" s="1"/>
  <c r="E35" i="2"/>
  <c r="G21" i="2"/>
  <c r="G24" i="2" s="1"/>
  <c r="G41" i="2"/>
  <c r="E41" i="2"/>
  <c r="G33" i="2"/>
  <c r="G35" i="2" s="1"/>
  <c r="G42" i="2" l="1"/>
  <c r="E43" i="2"/>
  <c r="E42" i="2"/>
</calcChain>
</file>

<file path=xl/comments1.xml><?xml version="1.0" encoding="utf-8"?>
<comments xmlns="http://schemas.openxmlformats.org/spreadsheetml/2006/main">
  <authors>
    <author>Carolyn</author>
  </authors>
  <commentList>
    <comment ref="B36" authorId="0">
      <text>
        <r>
          <rPr>
            <b/>
            <sz val="9"/>
            <color indexed="81"/>
            <rFont val="Tahoma"/>
            <family val="2"/>
          </rPr>
          <t>Carolyn:</t>
        </r>
        <r>
          <rPr>
            <sz val="9"/>
            <color indexed="81"/>
            <rFont val="Tahoma"/>
            <family val="2"/>
          </rPr>
          <t xml:space="preserve">
Includes wage and taxes required by Honduran law
</t>
        </r>
      </text>
    </comment>
  </commentList>
</comments>
</file>

<file path=xl/sharedStrings.xml><?xml version="1.0" encoding="utf-8"?>
<sst xmlns="http://schemas.openxmlformats.org/spreadsheetml/2006/main" count="83" uniqueCount="72">
  <si>
    <t>Unit Price</t>
  </si>
  <si>
    <t>Filters</t>
  </si>
  <si>
    <t>Latrines</t>
  </si>
  <si>
    <t xml:space="preserve">Materials and Supplies </t>
  </si>
  <si>
    <t>1.1</t>
  </si>
  <si>
    <t>1.2</t>
  </si>
  <si>
    <t>Total Materials &amp; Supplies</t>
  </si>
  <si>
    <t>Operations and Other Costs</t>
  </si>
  <si>
    <t>3.1</t>
  </si>
  <si>
    <t>3.2</t>
  </si>
  <si>
    <t>Cell phone service</t>
  </si>
  <si>
    <t>Office supplies</t>
  </si>
  <si>
    <t>Motorcycle rental</t>
  </si>
  <si>
    <t>Education and training</t>
  </si>
  <si>
    <t>4.2</t>
  </si>
  <si>
    <t>4.3</t>
  </si>
  <si>
    <t>Total Education and Training</t>
  </si>
  <si>
    <t xml:space="preserve">Personnel Costs </t>
  </si>
  <si>
    <t>5.1</t>
  </si>
  <si>
    <t>Total Personnel Costs</t>
  </si>
  <si>
    <t>5.3</t>
  </si>
  <si>
    <t>1.4</t>
  </si>
  <si>
    <t>1.5</t>
  </si>
  <si>
    <t>Latrine material</t>
  </si>
  <si>
    <t>Transportation</t>
  </si>
  <si>
    <t>Total Operations</t>
  </si>
  <si>
    <t>Total Transportation</t>
  </si>
  <si>
    <t>3.3</t>
  </si>
  <si>
    <t>4.1</t>
  </si>
  <si>
    <t>4.4</t>
  </si>
  <si>
    <t>6.1</t>
  </si>
  <si>
    <t>6.2</t>
  </si>
  <si>
    <t>People served</t>
  </si>
  <si>
    <t>Truck and motorcycle fuel</t>
  </si>
  <si>
    <t>Truck rental</t>
  </si>
  <si>
    <t>Vendor</t>
  </si>
  <si>
    <t>Indufesa</t>
  </si>
  <si>
    <t>Francelia</t>
  </si>
  <si>
    <t>Utiles de Honduras</t>
  </si>
  <si>
    <t>Digicel</t>
  </si>
  <si>
    <t>PWW</t>
  </si>
  <si>
    <t>Project Duration (months):</t>
  </si>
  <si>
    <t>Amount</t>
  </si>
  <si>
    <t>Project Budget</t>
  </si>
  <si>
    <t>Total Cost</t>
  </si>
  <si>
    <t>6.5</t>
  </si>
  <si>
    <t>TOTAL</t>
  </si>
  <si>
    <t>Project Statistics</t>
  </si>
  <si>
    <t>Project logos for filters</t>
  </si>
  <si>
    <t>Schools</t>
  </si>
  <si>
    <t>Teacher Training</t>
  </si>
  <si>
    <t>Point of Use Filters</t>
  </si>
  <si>
    <t>Mason/Builder</t>
  </si>
  <si>
    <t>5.5</t>
  </si>
  <si>
    <t>Follow up monitoring</t>
  </si>
  <si>
    <t>Workshops for students, parents and community members</t>
  </si>
  <si>
    <t>TOTAL REQUEST</t>
  </si>
  <si>
    <t>Other Contribution</t>
  </si>
  <si>
    <t>6.6</t>
  </si>
  <si>
    <t>Direct Honduras Project Allocation</t>
  </si>
  <si>
    <t xml:space="preserve">Parasite treatment - two treatments </t>
  </si>
  <si>
    <t>Transportation of materials from Tegicgalpa to Trojes- Prorated</t>
  </si>
  <si>
    <t>Two Trainers- $75 per trainer per session</t>
  </si>
  <si>
    <t>Handwashing stations</t>
  </si>
  <si>
    <t>Handwashing station material</t>
  </si>
  <si>
    <t>1.6</t>
  </si>
  <si>
    <t>PURE WATER FOR THE WORLD: PWX- 3 schools WASH PROPOSAL</t>
  </si>
  <si>
    <t xml:space="preserve">Trojes Project Manager </t>
  </si>
  <si>
    <t xml:space="preserve"> Contribution</t>
  </si>
  <si>
    <t>Water Buckets</t>
  </si>
  <si>
    <t>Instructional stickers and posters for filter users</t>
  </si>
  <si>
    <t xml:space="preserve">Training materials for health &amp; hygiene workshops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</si>
</sst>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([$$-409]* #,##0.00_);_([$$-409]* \(#,##0.00\);_([$$-409]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Times New Roman"/>
    </font>
    <font>
      <sz val="10"/>
      <color indexed="8"/>
      <name val="Times New Roman"/>
    </font>
    <font>
      <sz val="10"/>
      <color theme="1"/>
      <name val="Times New Roman"/>
    </font>
    <font>
      <b/>
      <sz val="10"/>
      <color indexed="8"/>
      <name val="Times New Roman"/>
    </font>
    <font>
      <b/>
      <sz val="10"/>
      <name val="Times New Roman"/>
    </font>
    <font>
      <sz val="10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indexed="8"/>
      <name val="Times New Roman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7" fillId="2" borderId="1" xfId="0" applyFont="1" applyFill="1" applyBorder="1"/>
    <xf numFmtId="0" fontId="8" fillId="2" borderId="1" xfId="0" applyFont="1" applyFill="1" applyBorder="1"/>
    <xf numFmtId="0" fontId="4" fillId="2" borderId="1" xfId="0" applyFont="1" applyFill="1" applyBorder="1"/>
    <xf numFmtId="49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 applyProtection="1"/>
    <xf numFmtId="0" fontId="8" fillId="2" borderId="1" xfId="0" applyFont="1" applyFill="1" applyBorder="1" applyProtection="1"/>
    <xf numFmtId="0" fontId="8" fillId="3" borderId="1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165" fontId="4" fillId="2" borderId="1" xfId="0" applyNumberFormat="1" applyFont="1" applyFill="1" applyBorder="1"/>
    <xf numFmtId="8" fontId="12" fillId="3" borderId="1" xfId="0" applyNumberFormat="1" applyFont="1" applyFill="1" applyBorder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4" fillId="4" borderId="0" xfId="0" applyFont="1" applyFill="1" applyAlignment="1">
      <alignment horizontal="left"/>
    </xf>
    <xf numFmtId="0" fontId="7" fillId="4" borderId="1" xfId="0" applyFont="1" applyFill="1" applyBorder="1"/>
    <xf numFmtId="0" fontId="8" fillId="4" borderId="1" xfId="0" applyFont="1" applyFill="1" applyBorder="1"/>
    <xf numFmtId="0" fontId="4" fillId="4" borderId="0" xfId="0" applyFont="1" applyFill="1" applyAlignment="1">
      <alignment horizontal="center"/>
    </xf>
    <xf numFmtId="0" fontId="4" fillId="4" borderId="1" xfId="0" applyFont="1" applyFill="1" applyBorder="1"/>
    <xf numFmtId="0" fontId="8" fillId="4" borderId="0" xfId="0" applyFont="1" applyFill="1" applyBorder="1"/>
    <xf numFmtId="0" fontId="4" fillId="4" borderId="0" xfId="0" applyFont="1" applyFill="1" applyBorder="1"/>
    <xf numFmtId="49" fontId="8" fillId="4" borderId="1" xfId="0" applyNumberFormat="1" applyFont="1" applyFill="1" applyBorder="1" applyProtection="1">
      <protection locked="0"/>
    </xf>
    <xf numFmtId="165" fontId="4" fillId="4" borderId="1" xfId="0" applyNumberFormat="1" applyFont="1" applyFill="1" applyBorder="1"/>
    <xf numFmtId="0" fontId="8" fillId="4" borderId="1" xfId="0" applyFont="1" applyFill="1" applyBorder="1" applyProtection="1">
      <protection locked="0"/>
    </xf>
    <xf numFmtId="165" fontId="11" fillId="4" borderId="3" xfId="0" applyNumberFormat="1" applyFont="1" applyFill="1" applyBorder="1"/>
    <xf numFmtId="0" fontId="8" fillId="4" borderId="0" xfId="0" applyFont="1" applyFill="1"/>
    <xf numFmtId="165" fontId="11" fillId="4" borderId="1" xfId="0" applyNumberFormat="1" applyFont="1" applyFill="1" applyBorder="1"/>
    <xf numFmtId="49" fontId="8" fillId="4" borderId="1" xfId="0" applyNumberFormat="1" applyFont="1" applyFill="1" applyBorder="1"/>
    <xf numFmtId="0" fontId="8" fillId="4" borderId="1" xfId="0" applyFont="1" applyFill="1" applyBorder="1" applyAlignment="1">
      <alignment horizontal="right"/>
    </xf>
    <xf numFmtId="165" fontId="6" fillId="4" borderId="1" xfId="0" applyNumberFormat="1" applyFont="1" applyFill="1" applyBorder="1"/>
    <xf numFmtId="0" fontId="8" fillId="4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8" fontId="6" fillId="4" borderId="1" xfId="0" applyNumberFormat="1" applyFont="1" applyFill="1" applyBorder="1"/>
    <xf numFmtId="0" fontId="14" fillId="4" borderId="0" xfId="0" applyFont="1" applyFill="1" applyBorder="1"/>
    <xf numFmtId="164" fontId="5" fillId="4" borderId="0" xfId="0" applyNumberFormat="1" applyFont="1" applyFill="1"/>
    <xf numFmtId="0" fontId="12" fillId="3" borderId="4" xfId="0" applyFont="1" applyFill="1" applyBorder="1" applyAlignment="1"/>
    <xf numFmtId="0" fontId="13" fillId="3" borderId="4" xfId="0" applyFont="1" applyFill="1" applyBorder="1" applyAlignment="1"/>
    <xf numFmtId="0" fontId="13" fillId="3" borderId="2" xfId="0" applyFont="1" applyFill="1" applyBorder="1" applyAlignment="1"/>
    <xf numFmtId="0" fontId="12" fillId="3" borderId="2" xfId="0" applyFont="1" applyFill="1" applyBorder="1" applyAlignment="1">
      <alignment horizontal="right"/>
    </xf>
    <xf numFmtId="0" fontId="8" fillId="0" borderId="1" xfId="0" applyFont="1" applyFill="1" applyBorder="1"/>
    <xf numFmtId="49" fontId="8" fillId="0" borderId="1" xfId="0" applyNumberFormat="1" applyFont="1" applyFill="1" applyBorder="1" applyProtection="1">
      <protection locked="0"/>
    </xf>
    <xf numFmtId="165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8" fillId="5" borderId="1" xfId="0" applyFont="1" applyFill="1" applyBorder="1"/>
    <xf numFmtId="0" fontId="4" fillId="5" borderId="1" xfId="0" applyFont="1" applyFill="1" applyBorder="1"/>
    <xf numFmtId="8" fontId="13" fillId="4" borderId="0" xfId="0" applyNumberFormat="1" applyFont="1" applyFill="1" applyBorder="1"/>
    <xf numFmtId="0" fontId="8" fillId="4" borderId="0" xfId="0" applyFont="1" applyFill="1" applyBorder="1" applyProtection="1"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8" zoomScaleNormal="100" workbookViewId="0">
      <selection activeCell="F44" sqref="F44"/>
    </sheetView>
  </sheetViews>
  <sheetFormatPr defaultColWidth="9.140625" defaultRowHeight="12.75" x14ac:dyDescent="0.2"/>
  <cols>
    <col min="1" max="1" width="4.28515625" style="14" customWidth="1"/>
    <col min="2" max="2" width="61.7109375" style="14" customWidth="1"/>
    <col min="3" max="3" width="15.28515625" style="14" customWidth="1"/>
    <col min="4" max="4" width="9" style="14" bestFit="1" customWidth="1"/>
    <col min="5" max="5" width="26.28515625" style="14" customWidth="1"/>
    <col min="6" max="6" width="19.28515625" style="14" customWidth="1"/>
    <col min="7" max="7" width="11" style="14" bestFit="1" customWidth="1"/>
    <col min="8" max="16384" width="9.140625" style="14"/>
  </cols>
  <sheetData>
    <row r="1" spans="1:17" ht="18.75" x14ac:dyDescent="0.3">
      <c r="A1" s="12" t="s">
        <v>66</v>
      </c>
      <c r="B1" s="13"/>
      <c r="C1" s="13"/>
      <c r="D1" s="13"/>
      <c r="E1" s="13"/>
      <c r="F1" s="13"/>
      <c r="G1" s="13"/>
      <c r="H1" s="13"/>
    </row>
    <row r="2" spans="1:17" x14ac:dyDescent="0.2">
      <c r="A2" s="15"/>
      <c r="B2" s="16" t="s">
        <v>41</v>
      </c>
      <c r="C2" s="17">
        <v>1.25</v>
      </c>
      <c r="D2" s="13"/>
      <c r="E2" s="13"/>
      <c r="F2" s="13"/>
      <c r="G2" s="13"/>
      <c r="H2" s="13"/>
    </row>
    <row r="3" spans="1:17" x14ac:dyDescent="0.2">
      <c r="A3" s="8" t="s">
        <v>47</v>
      </c>
      <c r="B3" s="7"/>
      <c r="C3" s="9" t="s">
        <v>42</v>
      </c>
      <c r="D3" s="20"/>
      <c r="E3" s="20"/>
      <c r="F3" s="13"/>
      <c r="G3" s="13"/>
    </row>
    <row r="4" spans="1:17" x14ac:dyDescent="0.2">
      <c r="A4" s="18"/>
      <c r="B4" s="19" t="s">
        <v>49</v>
      </c>
      <c r="C4" s="21">
        <v>3</v>
      </c>
      <c r="D4" s="20"/>
      <c r="E4" s="20"/>
      <c r="F4" s="13"/>
      <c r="G4" s="13"/>
    </row>
    <row r="5" spans="1:17" x14ac:dyDescent="0.2">
      <c r="A5" s="18"/>
      <c r="B5" s="50" t="s">
        <v>32</v>
      </c>
      <c r="C5" s="51">
        <v>92</v>
      </c>
      <c r="D5" s="20"/>
      <c r="E5" s="20"/>
      <c r="F5" s="13"/>
      <c r="G5" s="13"/>
    </row>
    <row r="6" spans="1:17" x14ac:dyDescent="0.2">
      <c r="A6" s="19"/>
      <c r="B6" s="19" t="s">
        <v>1</v>
      </c>
      <c r="C6" s="21">
        <v>6</v>
      </c>
      <c r="D6" s="13"/>
      <c r="E6" s="13"/>
      <c r="F6" s="13"/>
      <c r="G6" s="13"/>
    </row>
    <row r="7" spans="1:17" x14ac:dyDescent="0.2">
      <c r="A7" s="19"/>
      <c r="B7" s="19" t="s">
        <v>2</v>
      </c>
      <c r="C7" s="21">
        <v>6</v>
      </c>
      <c r="D7" s="13"/>
      <c r="E7" s="13"/>
      <c r="F7" s="13"/>
      <c r="G7" s="13"/>
    </row>
    <row r="8" spans="1:17" x14ac:dyDescent="0.2">
      <c r="A8" s="19"/>
      <c r="B8" s="19" t="s">
        <v>63</v>
      </c>
      <c r="C8" s="21">
        <v>3</v>
      </c>
      <c r="D8" s="13"/>
      <c r="E8" s="13"/>
      <c r="F8" s="13"/>
      <c r="G8" s="13"/>
    </row>
    <row r="9" spans="1:17" x14ac:dyDescent="0.2">
      <c r="A9" s="19"/>
      <c r="B9" s="19" t="s">
        <v>55</v>
      </c>
      <c r="C9" s="21">
        <v>3</v>
      </c>
      <c r="D9" s="13"/>
      <c r="E9" s="13"/>
      <c r="F9" s="13"/>
      <c r="G9" s="13"/>
    </row>
    <row r="10" spans="1:17" x14ac:dyDescent="0.2">
      <c r="A10" s="19"/>
      <c r="B10" s="19" t="s">
        <v>50</v>
      </c>
      <c r="C10" s="21">
        <v>6</v>
      </c>
      <c r="D10" s="13"/>
      <c r="E10" s="13"/>
      <c r="F10" s="13"/>
      <c r="G10" s="13"/>
    </row>
    <row r="11" spans="1:17" x14ac:dyDescent="0.2">
      <c r="A11" s="22"/>
      <c r="B11" s="22"/>
      <c r="C11" s="22"/>
      <c r="D11" s="23"/>
      <c r="E11" s="23"/>
      <c r="F11" s="13"/>
      <c r="G11" s="13"/>
      <c r="H11" s="13"/>
      <c r="I11" s="13"/>
    </row>
    <row r="12" spans="1:17" x14ac:dyDescent="0.2">
      <c r="A12" s="8" t="s">
        <v>43</v>
      </c>
      <c r="B12" s="7"/>
      <c r="C12" s="8" t="s">
        <v>35</v>
      </c>
      <c r="D12" s="9" t="s">
        <v>0</v>
      </c>
      <c r="E12" s="9" t="s">
        <v>68</v>
      </c>
      <c r="F12" s="9" t="s">
        <v>57</v>
      </c>
      <c r="G12" s="9" t="s">
        <v>44</v>
      </c>
      <c r="H12" s="13"/>
      <c r="I12" s="13"/>
    </row>
    <row r="13" spans="1:17" x14ac:dyDescent="0.2">
      <c r="A13" s="1" t="s">
        <v>3</v>
      </c>
      <c r="B13" s="2"/>
      <c r="C13" s="2"/>
      <c r="D13" s="3"/>
      <c r="E13" s="3"/>
      <c r="F13" s="3"/>
      <c r="G13" s="10"/>
      <c r="H13" s="13"/>
      <c r="I13" s="13"/>
    </row>
    <row r="14" spans="1:17" x14ac:dyDescent="0.2">
      <c r="A14" s="24" t="s">
        <v>4</v>
      </c>
      <c r="B14" s="26" t="s">
        <v>51</v>
      </c>
      <c r="C14" s="26"/>
      <c r="D14" s="25">
        <v>50</v>
      </c>
      <c r="E14" s="25">
        <f>D14*C6</f>
        <v>300</v>
      </c>
      <c r="F14" s="27"/>
      <c r="G14" s="25">
        <f>SUM(E14:F14)</f>
        <v>300</v>
      </c>
      <c r="H14" s="47"/>
      <c r="I14" s="47"/>
      <c r="J14" s="48"/>
      <c r="K14" s="48"/>
      <c r="L14" s="48"/>
      <c r="M14" s="48"/>
      <c r="N14" s="48"/>
      <c r="O14" s="48"/>
      <c r="P14" s="48"/>
      <c r="Q14" s="48"/>
    </row>
    <row r="15" spans="1:17" x14ac:dyDescent="0.2">
      <c r="A15" s="24" t="s">
        <v>5</v>
      </c>
      <c r="B15" s="26" t="s">
        <v>69</v>
      </c>
      <c r="C15" s="26"/>
      <c r="D15" s="25">
        <f>6.85*3</f>
        <v>20.549999999999997</v>
      </c>
      <c r="E15" s="25">
        <f>D15*C4</f>
        <v>61.649999999999991</v>
      </c>
      <c r="F15" s="25"/>
      <c r="G15" s="25">
        <f>E15</f>
        <v>61.649999999999991</v>
      </c>
      <c r="H15" s="47"/>
      <c r="I15" s="47"/>
      <c r="J15" s="48"/>
      <c r="K15" s="48"/>
      <c r="L15" s="48"/>
      <c r="M15" s="48"/>
      <c r="N15" s="48"/>
      <c r="O15" s="48"/>
      <c r="P15" s="48"/>
      <c r="Q15" s="48"/>
    </row>
    <row r="16" spans="1:17" x14ac:dyDescent="0.2">
      <c r="A16" s="24" t="s">
        <v>21</v>
      </c>
      <c r="B16" s="26" t="s">
        <v>60</v>
      </c>
      <c r="C16" s="26" t="s">
        <v>37</v>
      </c>
      <c r="D16" s="25">
        <v>0.65</v>
      </c>
      <c r="E16" s="25">
        <f>0.9*C5*2</f>
        <v>165.6</v>
      </c>
      <c r="F16" s="25"/>
      <c r="G16" s="25">
        <f>E16</f>
        <v>165.6</v>
      </c>
      <c r="H16" s="47"/>
      <c r="I16" s="47"/>
      <c r="J16" s="48"/>
      <c r="K16" s="48"/>
      <c r="L16" s="48"/>
      <c r="M16" s="48"/>
      <c r="N16" s="48"/>
      <c r="O16" s="48"/>
      <c r="P16" s="48"/>
      <c r="Q16" s="48"/>
    </row>
    <row r="17" spans="1:17" x14ac:dyDescent="0.2">
      <c r="A17" s="24" t="s">
        <v>22</v>
      </c>
      <c r="B17" s="26" t="s">
        <v>64</v>
      </c>
      <c r="C17" s="53"/>
      <c r="D17" s="25">
        <v>150</v>
      </c>
      <c r="E17" s="25">
        <f>D17*C4</f>
        <v>450</v>
      </c>
      <c r="F17" s="25"/>
      <c r="G17" s="25">
        <f>E17</f>
        <v>450</v>
      </c>
      <c r="H17" s="47"/>
      <c r="I17" s="47"/>
      <c r="J17" s="48"/>
      <c r="K17" s="48"/>
      <c r="L17" s="48"/>
      <c r="M17" s="48"/>
      <c r="N17" s="48"/>
      <c r="O17" s="48"/>
      <c r="P17" s="48"/>
      <c r="Q17" s="48"/>
    </row>
    <row r="18" spans="1:17" x14ac:dyDescent="0.2">
      <c r="A18" s="24" t="s">
        <v>65</v>
      </c>
      <c r="B18" s="26" t="s">
        <v>23</v>
      </c>
      <c r="C18" s="28" t="s">
        <v>36</v>
      </c>
      <c r="D18" s="25">
        <v>400</v>
      </c>
      <c r="E18" s="25">
        <f>D18*C7</f>
        <v>2400</v>
      </c>
      <c r="F18" s="29"/>
      <c r="G18" s="25">
        <f>E18</f>
        <v>2400</v>
      </c>
      <c r="H18" s="47"/>
      <c r="I18" s="47"/>
      <c r="J18" s="48"/>
      <c r="K18" s="48"/>
      <c r="L18" s="48"/>
      <c r="M18" s="48"/>
      <c r="N18" s="48"/>
      <c r="O18" s="48"/>
      <c r="P18" s="48"/>
      <c r="Q18" s="48"/>
    </row>
    <row r="19" spans="1:17" x14ac:dyDescent="0.2">
      <c r="A19" s="30"/>
      <c r="B19" s="31" t="s">
        <v>6</v>
      </c>
      <c r="C19" s="31"/>
      <c r="D19" s="25"/>
      <c r="E19" s="32">
        <f>SUM(E14:E18)</f>
        <v>3377.25</v>
      </c>
      <c r="F19" s="32"/>
      <c r="G19" s="32">
        <f>SUM(G14:G18)</f>
        <v>3377.25</v>
      </c>
      <c r="H19" s="47"/>
      <c r="I19" s="47"/>
      <c r="J19" s="48"/>
      <c r="K19" s="48"/>
      <c r="L19" s="48"/>
      <c r="M19" s="48"/>
      <c r="N19" s="48"/>
      <c r="O19" s="48"/>
      <c r="P19" s="48"/>
      <c r="Q19" s="48"/>
    </row>
    <row r="20" spans="1:17" x14ac:dyDescent="0.2">
      <c r="A20" s="1" t="s">
        <v>7</v>
      </c>
      <c r="B20" s="2"/>
      <c r="C20" s="2"/>
      <c r="D20" s="10"/>
      <c r="E20" s="10"/>
      <c r="F20" s="3"/>
      <c r="G20" s="10"/>
      <c r="H20" s="47"/>
      <c r="I20" s="47"/>
      <c r="J20" s="48"/>
      <c r="K20" s="48"/>
      <c r="L20" s="48"/>
      <c r="M20" s="48"/>
      <c r="N20" s="48"/>
      <c r="O20" s="48"/>
      <c r="P20" s="48"/>
      <c r="Q20" s="48"/>
    </row>
    <row r="21" spans="1:17" x14ac:dyDescent="0.2">
      <c r="A21" s="24" t="s">
        <v>8</v>
      </c>
      <c r="B21" s="19" t="s">
        <v>48</v>
      </c>
      <c r="C21" s="19" t="s">
        <v>40</v>
      </c>
      <c r="D21" s="25">
        <v>2.5</v>
      </c>
      <c r="E21" s="25">
        <f>D21*C6</f>
        <v>15</v>
      </c>
      <c r="F21" s="21"/>
      <c r="G21" s="25">
        <f>E21</f>
        <v>15</v>
      </c>
      <c r="H21" s="47"/>
      <c r="I21" s="47"/>
      <c r="J21" s="48"/>
      <c r="K21" s="48"/>
      <c r="L21" s="48"/>
      <c r="M21" s="48"/>
      <c r="N21" s="48"/>
      <c r="O21" s="48"/>
      <c r="P21" s="48"/>
      <c r="Q21" s="48"/>
    </row>
    <row r="22" spans="1:17" x14ac:dyDescent="0.2">
      <c r="A22" s="24" t="s">
        <v>9</v>
      </c>
      <c r="B22" s="19" t="s">
        <v>10</v>
      </c>
      <c r="C22" s="19" t="s">
        <v>39</v>
      </c>
      <c r="D22" s="25">
        <v>15</v>
      </c>
      <c r="E22" s="25">
        <f>D22*C2</f>
        <v>18.75</v>
      </c>
      <c r="F22" s="21"/>
      <c r="G22" s="25">
        <f>E22</f>
        <v>18.75</v>
      </c>
      <c r="H22" s="47"/>
      <c r="I22" s="47"/>
      <c r="J22" s="48"/>
      <c r="K22" s="48"/>
      <c r="L22" s="48"/>
      <c r="M22" s="48"/>
      <c r="N22" s="48"/>
      <c r="O22" s="48"/>
      <c r="P22" s="48"/>
      <c r="Q22" s="48"/>
    </row>
    <row r="23" spans="1:17" ht="12" customHeight="1" x14ac:dyDescent="0.2">
      <c r="A23" s="24" t="s">
        <v>27</v>
      </c>
      <c r="B23" s="19" t="s">
        <v>11</v>
      </c>
      <c r="C23" s="33" t="s">
        <v>38</v>
      </c>
      <c r="D23" s="25">
        <v>100</v>
      </c>
      <c r="E23" s="25">
        <f>D23*C2</f>
        <v>125</v>
      </c>
      <c r="F23" s="21"/>
      <c r="G23" s="25">
        <f>E23</f>
        <v>125</v>
      </c>
      <c r="H23" s="47"/>
      <c r="I23" s="47"/>
      <c r="J23" s="48"/>
      <c r="K23" s="48"/>
      <c r="L23" s="48"/>
      <c r="M23" s="48"/>
      <c r="N23" s="48"/>
      <c r="O23" s="48"/>
      <c r="P23" s="48"/>
      <c r="Q23" s="48"/>
    </row>
    <row r="24" spans="1:17" x14ac:dyDescent="0.2">
      <c r="A24" s="24"/>
      <c r="B24" s="31" t="s">
        <v>25</v>
      </c>
      <c r="C24" s="31"/>
      <c r="D24" s="25"/>
      <c r="E24" s="32">
        <f>SUM(E21:E23)</f>
        <v>158.75</v>
      </c>
      <c r="F24" s="21"/>
      <c r="G24" s="32">
        <f>SUM(G21:G23)</f>
        <v>158.75</v>
      </c>
      <c r="H24" s="47"/>
      <c r="I24" s="47"/>
      <c r="J24" s="48"/>
      <c r="K24" s="48"/>
      <c r="L24" s="48"/>
      <c r="M24" s="48"/>
      <c r="N24" s="48"/>
      <c r="O24" s="48"/>
      <c r="P24" s="48"/>
      <c r="Q24" s="48"/>
    </row>
    <row r="25" spans="1:17" x14ac:dyDescent="0.2">
      <c r="A25" s="4" t="s">
        <v>24</v>
      </c>
      <c r="B25" s="2"/>
      <c r="C25" s="2"/>
      <c r="D25" s="10"/>
      <c r="E25" s="10"/>
      <c r="F25" s="3"/>
      <c r="G25" s="10"/>
      <c r="H25" s="47"/>
      <c r="I25" s="47"/>
      <c r="J25" s="48"/>
      <c r="K25" s="48"/>
      <c r="L25" s="48"/>
      <c r="M25" s="48"/>
      <c r="N25" s="48"/>
      <c r="O25" s="48"/>
      <c r="P25" s="48"/>
      <c r="Q25" s="48"/>
    </row>
    <row r="26" spans="1:17" x14ac:dyDescent="0.2">
      <c r="A26" s="24" t="s">
        <v>28</v>
      </c>
      <c r="B26" s="43" t="s">
        <v>61</v>
      </c>
      <c r="C26" s="19" t="s">
        <v>40</v>
      </c>
      <c r="D26" s="45">
        <v>15</v>
      </c>
      <c r="E26" s="25">
        <f>D26*C6</f>
        <v>90</v>
      </c>
      <c r="F26" s="21"/>
      <c r="G26" s="25">
        <f>E26</f>
        <v>90</v>
      </c>
      <c r="H26" s="47"/>
      <c r="I26" s="47"/>
      <c r="J26" s="48"/>
      <c r="K26" s="48"/>
      <c r="L26" s="48"/>
      <c r="M26" s="48"/>
      <c r="N26" s="48"/>
      <c r="O26" s="48"/>
      <c r="P26" s="48"/>
      <c r="Q26" s="48"/>
    </row>
    <row r="27" spans="1:17" x14ac:dyDescent="0.2">
      <c r="A27" s="24" t="s">
        <v>14</v>
      </c>
      <c r="B27" s="19" t="s">
        <v>34</v>
      </c>
      <c r="C27" s="19" t="s">
        <v>40</v>
      </c>
      <c r="D27" s="45">
        <v>500</v>
      </c>
      <c r="E27" s="25">
        <f>D27*C2</f>
        <v>625</v>
      </c>
      <c r="F27" s="21"/>
      <c r="G27" s="25">
        <f>E27</f>
        <v>625</v>
      </c>
      <c r="H27" s="47"/>
      <c r="I27" s="47"/>
      <c r="J27" s="48"/>
      <c r="K27" s="48"/>
      <c r="L27" s="48"/>
      <c r="M27" s="48"/>
      <c r="N27" s="48"/>
      <c r="O27" s="48"/>
      <c r="P27" s="48"/>
      <c r="Q27" s="48"/>
    </row>
    <row r="28" spans="1:17" x14ac:dyDescent="0.2">
      <c r="A28" s="24" t="s">
        <v>15</v>
      </c>
      <c r="B28" s="19" t="s">
        <v>33</v>
      </c>
      <c r="C28" s="19" t="s">
        <v>40</v>
      </c>
      <c r="D28" s="45">
        <v>250</v>
      </c>
      <c r="E28" s="25">
        <f>D28*C2</f>
        <v>312.5</v>
      </c>
      <c r="F28" s="21"/>
      <c r="G28" s="25">
        <f>E28</f>
        <v>312.5</v>
      </c>
      <c r="H28" s="47"/>
      <c r="I28" s="47"/>
      <c r="J28" s="48"/>
      <c r="K28" s="48"/>
      <c r="L28" s="48"/>
      <c r="M28" s="48"/>
      <c r="N28" s="48"/>
      <c r="O28" s="48"/>
      <c r="P28" s="48"/>
      <c r="Q28" s="48"/>
    </row>
    <row r="29" spans="1:17" x14ac:dyDescent="0.2">
      <c r="A29" s="24" t="s">
        <v>29</v>
      </c>
      <c r="B29" s="19" t="s">
        <v>12</v>
      </c>
      <c r="C29" s="19" t="s">
        <v>40</v>
      </c>
      <c r="D29" s="45">
        <v>250</v>
      </c>
      <c r="E29" s="25">
        <f>D29*C2</f>
        <v>312.5</v>
      </c>
      <c r="F29" s="21"/>
      <c r="G29" s="25">
        <f>E29</f>
        <v>312.5</v>
      </c>
      <c r="H29" s="47"/>
      <c r="I29" s="47"/>
      <c r="J29" s="48"/>
      <c r="K29" s="48"/>
      <c r="L29" s="48"/>
      <c r="M29" s="48"/>
      <c r="N29" s="48"/>
      <c r="O29" s="48"/>
      <c r="P29" s="48"/>
      <c r="Q29" s="48"/>
    </row>
    <row r="30" spans="1:17" x14ac:dyDescent="0.2">
      <c r="A30" s="30"/>
      <c r="B30" s="31" t="s">
        <v>26</v>
      </c>
      <c r="C30" s="31"/>
      <c r="D30" s="25"/>
      <c r="E30" s="32">
        <f>SUM(E26:E29)</f>
        <v>1340</v>
      </c>
      <c r="F30" s="21"/>
      <c r="G30" s="32">
        <f>SUM(G26:G29)</f>
        <v>1340</v>
      </c>
      <c r="H30" s="47"/>
      <c r="I30" s="47"/>
      <c r="J30" s="48"/>
      <c r="K30" s="48"/>
      <c r="L30" s="48"/>
      <c r="M30" s="48"/>
      <c r="N30" s="48"/>
      <c r="O30" s="48"/>
      <c r="P30" s="48"/>
      <c r="Q30" s="48"/>
    </row>
    <row r="31" spans="1:17" x14ac:dyDescent="0.2">
      <c r="A31" s="5" t="s">
        <v>13</v>
      </c>
      <c r="B31" s="6"/>
      <c r="C31" s="6"/>
      <c r="D31" s="10"/>
      <c r="E31" s="10"/>
      <c r="F31" s="3"/>
      <c r="G31" s="10"/>
      <c r="H31" s="47"/>
      <c r="I31" s="47"/>
      <c r="J31" s="48"/>
      <c r="K31" s="48"/>
      <c r="L31" s="48"/>
      <c r="M31" s="48"/>
      <c r="N31" s="48"/>
      <c r="O31" s="48"/>
      <c r="P31" s="48"/>
      <c r="Q31" s="48"/>
    </row>
    <row r="32" spans="1:17" x14ac:dyDescent="0.2">
      <c r="A32" s="24" t="s">
        <v>18</v>
      </c>
      <c r="B32" s="19" t="s">
        <v>70</v>
      </c>
      <c r="C32" s="19" t="s">
        <v>40</v>
      </c>
      <c r="D32" s="25">
        <v>5</v>
      </c>
      <c r="E32" s="25">
        <f>D32*C6</f>
        <v>30</v>
      </c>
      <c r="F32" s="21"/>
      <c r="G32" s="25">
        <f>E32</f>
        <v>30</v>
      </c>
      <c r="H32" s="47"/>
      <c r="I32" s="47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A33" s="24" t="s">
        <v>20</v>
      </c>
      <c r="B33" s="19" t="s">
        <v>71</v>
      </c>
      <c r="C33" s="19" t="s">
        <v>40</v>
      </c>
      <c r="D33" s="45">
        <f>100*4</f>
        <v>400</v>
      </c>
      <c r="E33" s="25">
        <f>D33*C4</f>
        <v>1200</v>
      </c>
      <c r="F33" s="21"/>
      <c r="G33" s="25">
        <f>E33</f>
        <v>1200</v>
      </c>
      <c r="H33" s="47"/>
      <c r="I33" s="47"/>
      <c r="J33" s="48"/>
      <c r="K33" s="49"/>
      <c r="L33" s="49"/>
      <c r="M33" s="48"/>
      <c r="N33" s="48"/>
      <c r="O33" s="48"/>
      <c r="P33" s="48"/>
      <c r="Q33" s="48"/>
    </row>
    <row r="34" spans="1:17" s="48" customFormat="1" x14ac:dyDescent="0.2">
      <c r="A34" s="44" t="s">
        <v>53</v>
      </c>
      <c r="B34" s="43" t="s">
        <v>54</v>
      </c>
      <c r="C34" s="43" t="s">
        <v>40</v>
      </c>
      <c r="D34" s="45">
        <v>80</v>
      </c>
      <c r="E34" s="45">
        <f>D34*C4</f>
        <v>240</v>
      </c>
      <c r="F34" s="46"/>
      <c r="G34" s="45">
        <f>E34</f>
        <v>240</v>
      </c>
      <c r="H34" s="47"/>
      <c r="I34" s="47"/>
    </row>
    <row r="35" spans="1:17" x14ac:dyDescent="0.2">
      <c r="A35" s="30"/>
      <c r="B35" s="34" t="s">
        <v>16</v>
      </c>
      <c r="C35" s="34"/>
      <c r="D35" s="25"/>
      <c r="E35" s="32">
        <f>SUM(E32:E34)</f>
        <v>1470</v>
      </c>
      <c r="F35" s="21"/>
      <c r="G35" s="32">
        <f>SUM(G32:G34)</f>
        <v>1470</v>
      </c>
      <c r="H35" s="47"/>
      <c r="I35" s="47"/>
      <c r="J35" s="48"/>
      <c r="K35" s="48"/>
      <c r="L35" s="48"/>
      <c r="M35" s="48"/>
      <c r="N35" s="48"/>
      <c r="O35" s="48"/>
      <c r="P35" s="48"/>
      <c r="Q35" s="48"/>
    </row>
    <row r="36" spans="1:17" x14ac:dyDescent="0.2">
      <c r="A36" s="5" t="s">
        <v>17</v>
      </c>
      <c r="B36" s="6"/>
      <c r="C36" s="6"/>
      <c r="D36" s="10"/>
      <c r="E36" s="10"/>
      <c r="F36" s="3"/>
      <c r="G36" s="10"/>
      <c r="H36" s="47"/>
      <c r="I36" s="47"/>
      <c r="J36" s="48"/>
      <c r="K36" s="48"/>
      <c r="L36" s="48"/>
      <c r="M36" s="48"/>
      <c r="N36" s="48"/>
      <c r="O36" s="48"/>
      <c r="P36" s="48"/>
      <c r="Q36" s="48"/>
    </row>
    <row r="37" spans="1:17" s="48" customFormat="1" x14ac:dyDescent="0.2">
      <c r="A37" s="44" t="s">
        <v>30</v>
      </c>
      <c r="B37" s="43" t="s">
        <v>62</v>
      </c>
      <c r="C37" s="43" t="s">
        <v>40</v>
      </c>
      <c r="D37" s="45">
        <v>150</v>
      </c>
      <c r="E37" s="45">
        <f>D37*9</f>
        <v>1350</v>
      </c>
      <c r="F37" s="46"/>
      <c r="G37" s="45">
        <f t="shared" ref="G37:G40" si="0">E37</f>
        <v>1350</v>
      </c>
      <c r="H37" s="47"/>
      <c r="I37" s="47"/>
    </row>
    <row r="38" spans="1:17" s="48" customFormat="1" x14ac:dyDescent="0.2">
      <c r="A38" s="44" t="s">
        <v>31</v>
      </c>
      <c r="B38" s="43" t="s">
        <v>52</v>
      </c>
      <c r="C38" s="43" t="s">
        <v>40</v>
      </c>
      <c r="D38" s="45">
        <v>25</v>
      </c>
      <c r="E38" s="45">
        <f>D38*C7</f>
        <v>150</v>
      </c>
      <c r="F38" s="46"/>
      <c r="G38" s="45">
        <f t="shared" si="0"/>
        <v>150</v>
      </c>
      <c r="H38" s="47"/>
      <c r="I38" s="47"/>
    </row>
    <row r="39" spans="1:17" x14ac:dyDescent="0.2">
      <c r="A39" s="24" t="s">
        <v>45</v>
      </c>
      <c r="B39" s="26" t="s">
        <v>67</v>
      </c>
      <c r="C39" s="26" t="s">
        <v>40</v>
      </c>
      <c r="D39" s="25">
        <v>200</v>
      </c>
      <c r="E39" s="25">
        <f>D39*C2</f>
        <v>250</v>
      </c>
      <c r="F39" s="21"/>
      <c r="G39" s="25">
        <f t="shared" si="0"/>
        <v>250</v>
      </c>
      <c r="H39" s="47"/>
      <c r="I39" s="47"/>
      <c r="J39" s="48"/>
      <c r="K39" s="48"/>
      <c r="L39" s="48"/>
      <c r="M39" s="48"/>
      <c r="N39" s="48"/>
      <c r="O39" s="48"/>
      <c r="P39" s="48"/>
      <c r="Q39" s="48"/>
    </row>
    <row r="40" spans="1:17" x14ac:dyDescent="0.2">
      <c r="A40" s="24" t="s">
        <v>58</v>
      </c>
      <c r="B40" s="26" t="s">
        <v>59</v>
      </c>
      <c r="C40" s="26" t="s">
        <v>40</v>
      </c>
      <c r="D40" s="25">
        <v>300</v>
      </c>
      <c r="E40" s="25">
        <f>300*3</f>
        <v>900</v>
      </c>
      <c r="F40" s="21"/>
      <c r="G40" s="25">
        <f t="shared" si="0"/>
        <v>900</v>
      </c>
      <c r="H40" s="47"/>
      <c r="I40" s="47"/>
      <c r="J40" s="48"/>
      <c r="K40" s="48"/>
      <c r="L40" s="48"/>
      <c r="M40" s="48"/>
      <c r="N40" s="48"/>
      <c r="O40" s="48"/>
      <c r="P40" s="48"/>
      <c r="Q40" s="48"/>
    </row>
    <row r="41" spans="1:17" x14ac:dyDescent="0.2">
      <c r="A41" s="30"/>
      <c r="B41" s="34" t="s">
        <v>19</v>
      </c>
      <c r="C41" s="34"/>
      <c r="D41" s="21"/>
      <c r="E41" s="32">
        <f>SUM(E37:E40)</f>
        <v>2650</v>
      </c>
      <c r="F41" s="21"/>
      <c r="G41" s="32">
        <f>SUM(G37:G40)</f>
        <v>2650</v>
      </c>
      <c r="H41" s="47"/>
      <c r="I41" s="47"/>
      <c r="J41" s="48"/>
      <c r="K41" s="48"/>
      <c r="L41" s="48"/>
      <c r="M41" s="48"/>
      <c r="N41" s="48"/>
      <c r="O41" s="48"/>
      <c r="P41" s="48"/>
      <c r="Q41" s="48"/>
    </row>
    <row r="42" spans="1:17" x14ac:dyDescent="0.2">
      <c r="A42" s="18"/>
      <c r="B42" s="35" t="s">
        <v>46</v>
      </c>
      <c r="C42" s="18"/>
      <c r="D42" s="21"/>
      <c r="E42" s="32">
        <f>SUM(E19+E24+E30+E35+E41)</f>
        <v>8996</v>
      </c>
      <c r="F42" s="36">
        <f>F14</f>
        <v>0</v>
      </c>
      <c r="G42" s="32">
        <f>SUM(G19+G24+G30+G35+G41)</f>
        <v>8996</v>
      </c>
      <c r="H42" s="47"/>
      <c r="I42" s="47"/>
      <c r="J42" s="48"/>
      <c r="K42" s="48"/>
      <c r="L42" s="48"/>
      <c r="M42" s="48"/>
      <c r="N42" s="48"/>
      <c r="O42" s="48"/>
      <c r="P42" s="48"/>
      <c r="Q42" s="48"/>
    </row>
    <row r="43" spans="1:17" ht="15.75" x14ac:dyDescent="0.25">
      <c r="A43" s="39"/>
      <c r="B43" s="42" t="s">
        <v>56</v>
      </c>
      <c r="C43" s="40"/>
      <c r="D43" s="41"/>
      <c r="E43" s="11">
        <f>E19+E24+E30+E35+E41</f>
        <v>8996</v>
      </c>
      <c r="F43" s="52"/>
      <c r="G43" s="37"/>
      <c r="H43" s="47"/>
      <c r="I43" s="47"/>
      <c r="J43" s="48"/>
      <c r="K43" s="48"/>
      <c r="L43" s="48"/>
      <c r="M43" s="48"/>
      <c r="N43" s="48"/>
      <c r="O43" s="48"/>
      <c r="P43" s="48"/>
      <c r="Q43" s="48"/>
    </row>
    <row r="44" spans="1:17" ht="24" customHeight="1" x14ac:dyDescent="0.2">
      <c r="E44" s="38"/>
      <c r="F44" s="38"/>
      <c r="G44" s="13"/>
      <c r="H44" s="13"/>
      <c r="I44" s="13"/>
    </row>
    <row r="45" spans="1:17" x14ac:dyDescent="0.2">
      <c r="G45" s="13"/>
      <c r="H45" s="13"/>
      <c r="I45" s="13"/>
    </row>
    <row r="46" spans="1:17" ht="14.1" customHeight="1" x14ac:dyDescent="0.2">
      <c r="I46" s="13"/>
    </row>
  </sheetData>
  <phoneticPr fontId="15" type="noConversion"/>
  <pageMargins left="0.7" right="0.7" top="0.75" bottom="0.75" header="0.3" footer="0.3"/>
  <pageSetup scale="51" orientation="landscape" horizontalDpi="4294967293"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Jamin</cp:lastModifiedBy>
  <cp:lastPrinted>2013-07-29T13:57:40Z</cp:lastPrinted>
  <dcterms:created xsi:type="dcterms:W3CDTF">2011-07-08T21:45:45Z</dcterms:created>
  <dcterms:modified xsi:type="dcterms:W3CDTF">2013-08-01T12:41:12Z</dcterms:modified>
</cp:coreProperties>
</file>